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us Documentos\Desktop\REIMANN ENGENHARIA\1. PROJETOS\GLADSTONE RAFAEL\CAMARA MUNICIPAL - DOURADINA\PLANILHA\"/>
    </mc:Choice>
  </mc:AlternateContent>
  <xr:revisionPtr revIDLastSave="0" documentId="8_{465C1BDE-4A6C-4FD1-9CB1-D0EE4BC1F8AF}" xr6:coauthVersionLast="47" xr6:coauthVersionMax="47" xr10:uidLastSave="{00000000-0000-0000-0000-000000000000}"/>
  <bookViews>
    <workbookView xWindow="-108" yWindow="-108" windowWidth="23256" windowHeight="12576" xr2:uid="{3ED6155B-8EFE-40BE-8FB7-F86F9483BA03}"/>
  </bookViews>
  <sheets>
    <sheet name="Cronograma" sheetId="4" r:id="rId1"/>
    <sheet name="Resumo" sheetId="3" r:id="rId2"/>
    <sheet name="Planilha Orçamentária - Câmara " sheetId="1" r:id="rId3"/>
    <sheet name="Composições" sheetId="2" r:id="rId4"/>
  </sheets>
  <definedNames>
    <definedName name="_xlnm.Print_Area" localSheetId="3">Composições!$I$1:$N$95</definedName>
    <definedName name="_xlnm.Print_Area" localSheetId="0">Cronograma!$A$1:$V$95</definedName>
    <definedName name="_xlnm.Print_Area" localSheetId="2">'Planilha Orçamentária - Câmara '!$B$12:$I$246</definedName>
    <definedName name="_xlnm.Print_Area" localSheetId="1">Resumo!$B$1:$H$67</definedName>
    <definedName name="_xlnm.Print_Titles" localSheetId="2">'Planilha Orçamentária - Câmara '!$12:$17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1" i="4" l="1"/>
  <c r="B51" i="4"/>
  <c r="C49" i="4"/>
  <c r="B49" i="4"/>
  <c r="C47" i="4"/>
  <c r="B47" i="4"/>
  <c r="C45" i="4"/>
  <c r="B45" i="4"/>
  <c r="C43" i="4"/>
  <c r="B43" i="4"/>
  <c r="C41" i="4"/>
  <c r="B41" i="4"/>
  <c r="C39" i="4"/>
  <c r="B39" i="4"/>
  <c r="C37" i="4"/>
  <c r="B37" i="4"/>
  <c r="C35" i="4"/>
  <c r="B35" i="4"/>
  <c r="C33" i="4"/>
  <c r="B33" i="4"/>
  <c r="C31" i="4"/>
  <c r="B31" i="4"/>
  <c r="C29" i="4"/>
  <c r="B29" i="4"/>
  <c r="C27" i="4"/>
  <c r="B27" i="4"/>
  <c r="C25" i="4"/>
  <c r="B25" i="4"/>
  <c r="C23" i="4"/>
  <c r="B23" i="4"/>
  <c r="C21" i="4"/>
  <c r="B21" i="4"/>
  <c r="C19" i="4"/>
  <c r="B19" i="4"/>
  <c r="N14" i="2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C53" i="4" l="1"/>
  <c r="D25" i="4" s="1"/>
  <c r="D19" i="4" l="1"/>
  <c r="D43" i="4"/>
  <c r="D21" i="4"/>
  <c r="D35" i="4"/>
  <c r="D29" i="4"/>
  <c r="D27" i="4"/>
  <c r="D37" i="4"/>
  <c r="D51" i="4"/>
  <c r="D45" i="4"/>
  <c r="D23" i="4"/>
  <c r="D31" i="4"/>
  <c r="D47" i="4"/>
  <c r="D49" i="4"/>
  <c r="D41" i="4"/>
  <c r="D39" i="4"/>
  <c r="D33" i="4"/>
  <c r="D53" i="4" l="1"/>
  <c r="N67" i="2" l="1"/>
  <c r="N66" i="2"/>
  <c r="N65" i="2"/>
  <c r="N64" i="2"/>
  <c r="N63" i="2"/>
  <c r="N62" i="2"/>
  <c r="N61" i="2"/>
  <c r="N58" i="2"/>
  <c r="N57" i="2"/>
  <c r="N56" i="2"/>
  <c r="N55" i="2"/>
  <c r="N54" i="2"/>
  <c r="N53" i="2"/>
  <c r="N52" i="2"/>
  <c r="N50" i="2" s="1"/>
  <c r="N51" i="2"/>
  <c r="H215" i="1"/>
  <c r="I215" i="1" s="1"/>
  <c r="H214" i="1"/>
  <c r="I214" i="1" s="1"/>
  <c r="H206" i="1"/>
  <c r="I206" i="1" s="1"/>
  <c r="H199" i="1"/>
  <c r="I199" i="1" s="1"/>
  <c r="H207" i="1"/>
  <c r="I207" i="1" s="1"/>
  <c r="H205" i="1"/>
  <c r="I205" i="1" s="1"/>
  <c r="H204" i="1"/>
  <c r="I204" i="1" s="1"/>
  <c r="H203" i="1"/>
  <c r="I203" i="1" s="1"/>
  <c r="H202" i="1"/>
  <c r="I202" i="1" s="1"/>
  <c r="H201" i="1"/>
  <c r="I201" i="1" s="1"/>
  <c r="H200" i="1"/>
  <c r="I200" i="1" s="1"/>
  <c r="H194" i="1"/>
  <c r="I194" i="1" s="1"/>
  <c r="H195" i="1"/>
  <c r="I195" i="1" s="1"/>
  <c r="H184" i="1"/>
  <c r="I184" i="1" s="1"/>
  <c r="H190" i="1"/>
  <c r="I190" i="1" s="1"/>
  <c r="H191" i="1"/>
  <c r="I191" i="1" s="1"/>
  <c r="H175" i="1"/>
  <c r="I175" i="1" s="1"/>
  <c r="H158" i="1"/>
  <c r="I158" i="1" s="1"/>
  <c r="H159" i="1"/>
  <c r="I159" i="1" s="1"/>
  <c r="H154" i="1"/>
  <c r="I154" i="1" s="1"/>
  <c r="H115" i="1"/>
  <c r="I115" i="1" s="1"/>
  <c r="H120" i="1"/>
  <c r="I120" i="1" s="1"/>
  <c r="H106" i="1"/>
  <c r="I106" i="1" s="1"/>
  <c r="H107" i="1"/>
  <c r="I107" i="1" s="1"/>
  <c r="H108" i="1"/>
  <c r="I108" i="1" s="1"/>
  <c r="H109" i="1"/>
  <c r="I109" i="1" s="1"/>
  <c r="H110" i="1"/>
  <c r="I110" i="1" s="1"/>
  <c r="H111" i="1"/>
  <c r="I111" i="1" s="1"/>
  <c r="H112" i="1"/>
  <c r="I112" i="1" s="1"/>
  <c r="H218" i="1"/>
  <c r="I218" i="1" s="1"/>
  <c r="I217" i="1" s="1"/>
  <c r="H211" i="1"/>
  <c r="I211" i="1" s="1"/>
  <c r="H212" i="1"/>
  <c r="I212" i="1" s="1"/>
  <c r="H213" i="1"/>
  <c r="I213" i="1" s="1"/>
  <c r="H216" i="1"/>
  <c r="I216" i="1" s="1"/>
  <c r="H210" i="1"/>
  <c r="I210" i="1" s="1"/>
  <c r="H193" i="1"/>
  <c r="I193" i="1" s="1"/>
  <c r="H196" i="1"/>
  <c r="I196" i="1" s="1"/>
  <c r="H197" i="1"/>
  <c r="I197" i="1" s="1"/>
  <c r="H198" i="1"/>
  <c r="I198" i="1" s="1"/>
  <c r="H208" i="1"/>
  <c r="I208" i="1" s="1"/>
  <c r="H167" i="1"/>
  <c r="I167" i="1" s="1"/>
  <c r="H168" i="1"/>
  <c r="I168" i="1" s="1"/>
  <c r="H169" i="1"/>
  <c r="I169" i="1" s="1"/>
  <c r="H170" i="1"/>
  <c r="I170" i="1" s="1"/>
  <c r="H171" i="1"/>
  <c r="I171" i="1" s="1"/>
  <c r="H172" i="1"/>
  <c r="I172" i="1" s="1"/>
  <c r="H173" i="1"/>
  <c r="I173" i="1" s="1"/>
  <c r="H174" i="1"/>
  <c r="I174" i="1" s="1"/>
  <c r="H176" i="1"/>
  <c r="I176" i="1" s="1"/>
  <c r="H177" i="1"/>
  <c r="I177" i="1" s="1"/>
  <c r="H178" i="1"/>
  <c r="I178" i="1" s="1"/>
  <c r="H179" i="1"/>
  <c r="I179" i="1" s="1"/>
  <c r="H180" i="1"/>
  <c r="I180" i="1" s="1"/>
  <c r="H181" i="1"/>
  <c r="I181" i="1" s="1"/>
  <c r="H182" i="1"/>
  <c r="I182" i="1" s="1"/>
  <c r="H183" i="1"/>
  <c r="I183" i="1" s="1"/>
  <c r="H185" i="1"/>
  <c r="I185" i="1" s="1"/>
  <c r="H186" i="1"/>
  <c r="I186" i="1" s="1"/>
  <c r="H187" i="1"/>
  <c r="I187" i="1" s="1"/>
  <c r="H188" i="1"/>
  <c r="I188" i="1" s="1"/>
  <c r="H189" i="1"/>
  <c r="I189" i="1" s="1"/>
  <c r="H166" i="1"/>
  <c r="I166" i="1" s="1"/>
  <c r="H162" i="1"/>
  <c r="I162" i="1" s="1"/>
  <c r="H163" i="1"/>
  <c r="I163" i="1" s="1"/>
  <c r="H164" i="1"/>
  <c r="I164" i="1" s="1"/>
  <c r="H161" i="1"/>
  <c r="I161" i="1" s="1"/>
  <c r="H152" i="1"/>
  <c r="I152" i="1" s="1"/>
  <c r="H153" i="1"/>
  <c r="I153" i="1" s="1"/>
  <c r="H155" i="1"/>
  <c r="I155" i="1" s="1"/>
  <c r="H156" i="1"/>
  <c r="I156" i="1" s="1"/>
  <c r="H157" i="1"/>
  <c r="I157" i="1" s="1"/>
  <c r="H151" i="1"/>
  <c r="I151" i="1" s="1"/>
  <c r="H143" i="1"/>
  <c r="I143" i="1" s="1"/>
  <c r="H144" i="1"/>
  <c r="I144" i="1" s="1"/>
  <c r="H145" i="1"/>
  <c r="I145" i="1" s="1"/>
  <c r="H146" i="1"/>
  <c r="I146" i="1" s="1"/>
  <c r="H147" i="1"/>
  <c r="I147" i="1" s="1"/>
  <c r="H148" i="1"/>
  <c r="I148" i="1" s="1"/>
  <c r="H149" i="1"/>
  <c r="I149" i="1" s="1"/>
  <c r="H142" i="1"/>
  <c r="I142" i="1" s="1"/>
  <c r="H116" i="1"/>
  <c r="I116" i="1" s="1"/>
  <c r="H117" i="1"/>
  <c r="I117" i="1" s="1"/>
  <c r="H118" i="1"/>
  <c r="I118" i="1" s="1"/>
  <c r="H119" i="1"/>
  <c r="I119" i="1" s="1"/>
  <c r="H121" i="1"/>
  <c r="I121" i="1" s="1"/>
  <c r="H122" i="1"/>
  <c r="I122" i="1" s="1"/>
  <c r="H123" i="1"/>
  <c r="I123" i="1" s="1"/>
  <c r="H124" i="1"/>
  <c r="I124" i="1" s="1"/>
  <c r="H125" i="1"/>
  <c r="I125" i="1" s="1"/>
  <c r="H126" i="1"/>
  <c r="I126" i="1" s="1"/>
  <c r="H127" i="1"/>
  <c r="I127" i="1" s="1"/>
  <c r="H128" i="1"/>
  <c r="I128" i="1" s="1"/>
  <c r="H129" i="1"/>
  <c r="I129" i="1" s="1"/>
  <c r="H130" i="1"/>
  <c r="I130" i="1" s="1"/>
  <c r="H131" i="1"/>
  <c r="I131" i="1" s="1"/>
  <c r="H132" i="1"/>
  <c r="I132" i="1" s="1"/>
  <c r="H133" i="1"/>
  <c r="I133" i="1" s="1"/>
  <c r="H134" i="1"/>
  <c r="I134" i="1" s="1"/>
  <c r="H135" i="1"/>
  <c r="I135" i="1" s="1"/>
  <c r="H136" i="1"/>
  <c r="I136" i="1" s="1"/>
  <c r="H137" i="1"/>
  <c r="I137" i="1" s="1"/>
  <c r="H138" i="1"/>
  <c r="I138" i="1" s="1"/>
  <c r="H139" i="1"/>
  <c r="I139" i="1" s="1"/>
  <c r="H140" i="1"/>
  <c r="I140" i="1" s="1"/>
  <c r="H114" i="1"/>
  <c r="I114" i="1" s="1"/>
  <c r="H92" i="1"/>
  <c r="I92" i="1" s="1"/>
  <c r="H93" i="1"/>
  <c r="I93" i="1" s="1"/>
  <c r="H94" i="1"/>
  <c r="I94" i="1" s="1"/>
  <c r="H95" i="1"/>
  <c r="I95" i="1" s="1"/>
  <c r="H96" i="1"/>
  <c r="I96" i="1" s="1"/>
  <c r="H97" i="1"/>
  <c r="I97" i="1" s="1"/>
  <c r="H98" i="1"/>
  <c r="I98" i="1" s="1"/>
  <c r="H99" i="1"/>
  <c r="I99" i="1" s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91" i="1"/>
  <c r="I91" i="1" s="1"/>
  <c r="H86" i="1"/>
  <c r="I86" i="1" s="1"/>
  <c r="H87" i="1"/>
  <c r="I87" i="1" s="1"/>
  <c r="H88" i="1"/>
  <c r="I88" i="1" s="1"/>
  <c r="H89" i="1"/>
  <c r="I89" i="1" s="1"/>
  <c r="H80" i="1"/>
  <c r="I80" i="1" s="1"/>
  <c r="H81" i="1"/>
  <c r="I81" i="1" s="1"/>
  <c r="H82" i="1"/>
  <c r="I82" i="1" s="1"/>
  <c r="H83" i="1"/>
  <c r="I83" i="1" s="1"/>
  <c r="H84" i="1"/>
  <c r="I84" i="1" s="1"/>
  <c r="H79" i="1"/>
  <c r="I79" i="1" s="1"/>
  <c r="H77" i="1"/>
  <c r="I77" i="1" s="1"/>
  <c r="H76" i="1"/>
  <c r="I76" i="1" s="1"/>
  <c r="H75" i="1"/>
  <c r="I75" i="1" s="1"/>
  <c r="H72" i="1"/>
  <c r="I72" i="1" s="1"/>
  <c r="H73" i="1"/>
  <c r="I73" i="1" s="1"/>
  <c r="H71" i="1"/>
  <c r="I71" i="1" s="1"/>
  <c r="I70" i="1" s="1"/>
  <c r="H67" i="1"/>
  <c r="I67" i="1" s="1"/>
  <c r="H68" i="1"/>
  <c r="I68" i="1" s="1"/>
  <c r="H69" i="1"/>
  <c r="I69" i="1" s="1"/>
  <c r="H66" i="1"/>
  <c r="I66" i="1" s="1"/>
  <c r="N48" i="2"/>
  <c r="N47" i="2"/>
  <c r="N46" i="2"/>
  <c r="N45" i="2"/>
  <c r="N44" i="2"/>
  <c r="N43" i="2"/>
  <c r="N42" i="2"/>
  <c r="N41" i="2"/>
  <c r="H64" i="1"/>
  <c r="I64" i="1" s="1"/>
  <c r="H63" i="1"/>
  <c r="I63" i="1" s="1"/>
  <c r="H62" i="1"/>
  <c r="I62" i="1" s="1"/>
  <c r="N38" i="2"/>
  <c r="N37" i="2"/>
  <c r="N36" i="2"/>
  <c r="N35" i="2"/>
  <c r="N34" i="2"/>
  <c r="N33" i="2"/>
  <c r="N32" i="2"/>
  <c r="N31" i="2"/>
  <c r="N22" i="2"/>
  <c r="N23" i="2"/>
  <c r="N24" i="2"/>
  <c r="N25" i="2"/>
  <c r="N26" i="2"/>
  <c r="N27" i="2"/>
  <c r="N28" i="2"/>
  <c r="N21" i="2"/>
  <c r="H60" i="1"/>
  <c r="I60" i="1" s="1"/>
  <c r="I59" i="1" s="1"/>
  <c r="H56" i="1"/>
  <c r="I56" i="1" s="1"/>
  <c r="H55" i="1"/>
  <c r="I55" i="1" s="1"/>
  <c r="H58" i="1"/>
  <c r="I58" i="1" s="1"/>
  <c r="H57" i="1"/>
  <c r="I57" i="1" s="1"/>
  <c r="H54" i="1"/>
  <c r="I54" i="1" s="1"/>
  <c r="H53" i="1"/>
  <c r="I53" i="1" s="1"/>
  <c r="H52" i="1"/>
  <c r="I52" i="1" s="1"/>
  <c r="H51" i="1"/>
  <c r="I51" i="1" s="1"/>
  <c r="H46" i="1"/>
  <c r="I46" i="1" s="1"/>
  <c r="H47" i="1"/>
  <c r="I47" i="1" s="1"/>
  <c r="H48" i="1"/>
  <c r="I48" i="1" s="1"/>
  <c r="H49" i="1"/>
  <c r="I49" i="1" s="1"/>
  <c r="H45" i="1"/>
  <c r="I45" i="1" s="1"/>
  <c r="H42" i="1"/>
  <c r="I42" i="1" s="1"/>
  <c r="I41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34" i="1"/>
  <c r="I34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26" i="1"/>
  <c r="I26" i="1" s="1"/>
  <c r="H24" i="1"/>
  <c r="I24" i="1" s="1"/>
  <c r="H23" i="1"/>
  <c r="I23" i="1" s="1"/>
  <c r="N16" i="2"/>
  <c r="N17" i="2"/>
  <c r="N18" i="2"/>
  <c r="N15" i="2"/>
  <c r="H20" i="1"/>
  <c r="I20" i="1" s="1"/>
  <c r="H19" i="1"/>
  <c r="I19" i="1" s="1"/>
  <c r="I192" i="1" l="1"/>
  <c r="I61" i="1"/>
  <c r="I65" i="1"/>
  <c r="I78" i="1"/>
  <c r="I90" i="1"/>
  <c r="I165" i="1"/>
  <c r="I74" i="1"/>
  <c r="N60" i="2"/>
  <c r="I209" i="1"/>
  <c r="I113" i="1"/>
  <c r="I141" i="1"/>
  <c r="I150" i="1"/>
  <c r="I160" i="1"/>
  <c r="I85" i="1"/>
  <c r="I25" i="1"/>
  <c r="I18" i="1"/>
  <c r="F20" i="3" s="1"/>
  <c r="I50" i="1"/>
  <c r="N40" i="2"/>
  <c r="I44" i="1"/>
  <c r="N20" i="2"/>
  <c r="N30" i="2"/>
  <c r="I33" i="1"/>
  <c r="I22" i="1"/>
  <c r="F38" i="3" l="1"/>
  <c r="G20" i="3"/>
  <c r="I21" i="1"/>
  <c r="I43" i="1"/>
  <c r="I17" i="1" s="1"/>
  <c r="G34" i="3" l="1"/>
  <c r="G32" i="3"/>
  <c r="G23" i="3"/>
  <c r="G33" i="3"/>
  <c r="G30" i="3"/>
  <c r="G25" i="3"/>
  <c r="G24" i="3"/>
  <c r="G21" i="3"/>
  <c r="G38" i="3" s="1"/>
  <c r="G31" i="3"/>
  <c r="G26" i="3"/>
  <c r="G28" i="3"/>
  <c r="G35" i="3"/>
  <c r="G36" i="3"/>
  <c r="G22" i="3"/>
  <c r="G29" i="3"/>
  <c r="G27" i="3"/>
</calcChain>
</file>

<file path=xl/sharedStrings.xml><?xml version="1.0" encoding="utf-8"?>
<sst xmlns="http://schemas.openxmlformats.org/spreadsheetml/2006/main" count="768" uniqueCount="476">
  <si>
    <t>PLANILHA DE ORÇAMENTO</t>
  </si>
  <si>
    <t>Cód. SINAPI</t>
  </si>
  <si>
    <t>Item</t>
  </si>
  <si>
    <t>Discriminação dos Serviços do Orçamento</t>
  </si>
  <si>
    <t>unid.</t>
  </si>
  <si>
    <t>Quantidade</t>
  </si>
  <si>
    <t>Custo Unitário</t>
  </si>
  <si>
    <t>CUSTO DA OBRA</t>
  </si>
  <si>
    <t>SERVIÇOS GERAIS</t>
  </si>
  <si>
    <t>CP-01</t>
  </si>
  <si>
    <t>1.1</t>
  </si>
  <si>
    <t>M2</t>
  </si>
  <si>
    <t>1.2</t>
  </si>
  <si>
    <t>LOCAÇÃO DE OBRA COM APARELHO</t>
  </si>
  <si>
    <t xml:space="preserve">UN </t>
  </si>
  <si>
    <t>2.1</t>
  </si>
  <si>
    <t>2.2</t>
  </si>
  <si>
    <t>2.3</t>
  </si>
  <si>
    <t>UN</t>
  </si>
  <si>
    <t>2.4</t>
  </si>
  <si>
    <t>M</t>
  </si>
  <si>
    <t>M3</t>
  </si>
  <si>
    <t>FUNDAÇÃO</t>
  </si>
  <si>
    <t>3.1</t>
  </si>
  <si>
    <t>ESTACAS</t>
  </si>
  <si>
    <t>3.1.1</t>
  </si>
  <si>
    <t>ESTACA BROCA DE CONCRETO, DIÂMETRO DE 25CM, ESCAVAÇÃO MANUAL COM TRADO CONCHA, COM ARMADURA DE ARRANQUE. AF_05/2020</t>
  </si>
  <si>
    <t>3.1.2</t>
  </si>
  <si>
    <t>ARRASAMENTO MECANICO DE ESTACA DE CONCRETO ARMADO, DIAMETROS DE ATÉ 40 CM. AF_05/2021</t>
  </si>
  <si>
    <t>3.2</t>
  </si>
  <si>
    <t>BLOCOS</t>
  </si>
  <si>
    <t>3.2.1</t>
  </si>
  <si>
    <t>ESCAVAÇÃO MANUAL PARA BLOCO DE COROAMENTO OU SAPATA (INCLUINDO ESCAVAÇÃO PARA COLOCAÇÃO DE FÔRMAS). AF_06/2017</t>
  </si>
  <si>
    <t>3.2.2</t>
  </si>
  <si>
    <t>FABRICAÇÃO, MONTAGEM E DESMONTAGEM DE FÔRMA PARA BLOCO DE COROAMENTO, EM MADEIRA SERRADA, E=25 MM, 4 UTILIZAÇÕES. AF_06/2017</t>
  </si>
  <si>
    <t>3.2.3</t>
  </si>
  <si>
    <t>ARMAÇÃO DE BLOCO, VIGA BALDRAME E SAPATA UTILIZANDO AÇO CA-60 DE 5 MM - MONTAGEM. AF_06/2017</t>
  </si>
  <si>
    <t>KG</t>
  </si>
  <si>
    <t>3.2.4</t>
  </si>
  <si>
    <t>ARMAÇÃO DE BLOCO, VIGA BALDRAME OU SAPATA UTILIZANDO AÇO CA-50 DE 6,3 MM - MONTAGEM. AF_06/2017</t>
  </si>
  <si>
    <t>3.2.5</t>
  </si>
  <si>
    <t>ARMAÇÃO DE BLOCO, VIGA BALDRAME OU SAPATA UTILIZANDO AÇO CA-50 DE 8 MM - MONTAGEM. AF_06/2017</t>
  </si>
  <si>
    <t>3.2.6</t>
  </si>
  <si>
    <t>3.2.7</t>
  </si>
  <si>
    <t>3.2.8</t>
  </si>
  <si>
    <t>CONCRETAGEM DE BLOCOS DE COROAMENTO E VIGAS BALDRAME, FCK 30 MPA, COM USO DE JERICA  LANÇAMENTO, ADENSAMENTO E ACABAMENTO. AF_06/2017</t>
  </si>
  <si>
    <t>REATERRO MANUAL DE VALAS, COM COMPACTADOR DE SOLOS DE PERCUSSÃO. AF_08/2023</t>
  </si>
  <si>
    <t>3.3</t>
  </si>
  <si>
    <t>VIGA BALDRAME</t>
  </si>
  <si>
    <t>3.3.1</t>
  </si>
  <si>
    <t>ESCAVAÇÃO MANUAL DE VALA PARA VIGA BALDRAME (INCLUINDO ESCAVAÇÃO PARA COLOCAÇÃO DE FÔRMAS). AF_06/2017</t>
  </si>
  <si>
    <t>FABRICAÇÃO, MONTAGEM E DESMONTAGEM DE FÔRMA PARA VIGA BALDRAME, EM MADEIRA SERRADA, E=25 MM, 4 UTILIZAÇÕES. AF_06/2017</t>
  </si>
  <si>
    <t>ARMAÇÃO DE PILAR OU VIGA DE ESTRUTURA CONVENCIONAL DE CONCRETO ARMADO UTILIZANDO AÇO CA-60 DE 5,0 MM - MONTAGEM. AF_06/2022</t>
  </si>
  <si>
    <t>ARMAÇÃO DE PILAR OU VIGA DE ESTRUTURA CONVENCIONAL DE CONCRETO ARMADO UTILIZANDO AÇO CA-50 DE 8,0 MM - MONTAGEM. AF_06/2022</t>
  </si>
  <si>
    <t>CONCRETO FCK = 25MPA, TRAÇO 1:2,3:2,7 (EM MASSA SECA DE CIMENTO/ AREIA MÉDIA/ BRITA 1) - PREPARO MECÂNICO COM BETONEIRA 400 L. AF_05/2021</t>
  </si>
  <si>
    <t>LANÇAMENTO COM USO DE BALDES, ADENSAMENTO E ACABAMENTO DE CONCRETO EM ESTRUTURAS. AF_02/2022</t>
  </si>
  <si>
    <t>3.4</t>
  </si>
  <si>
    <t>IMPERMEABILIZAÇÃO</t>
  </si>
  <si>
    <t>3.4.1</t>
  </si>
  <si>
    <t>IMPERMEABILIZAÇÃO DE SUPERFÍCIE COM EMULSÃO ASFÁLTICA, 2 DEMÃOS. AF_09/2023</t>
  </si>
  <si>
    <t>SUPERESTRUTURA</t>
  </si>
  <si>
    <t>4.1</t>
  </si>
  <si>
    <t>PILARES</t>
  </si>
  <si>
    <t>FABRICAÇÃO DE FÔRMA PARA PILARES E ESTRUTURAS SIMILARES, EM CHAPA DE MADEIRA COMPENSADA RESINADA, E = 17 MM. AF_09/2020</t>
  </si>
  <si>
    <t>4.2</t>
  </si>
  <si>
    <t>VIGAS DE RESPALDO</t>
  </si>
  <si>
    <t>4.3</t>
  </si>
  <si>
    <t>LAJES</t>
  </si>
  <si>
    <t>LAJE PRÉ-MOLDADA UNIDIRECIONAL, BIAPOIADA, PARA PISO, ENCHIMENTO EM CERÂMICA, VIGOTA CONVENCIONAL, ALTURA TOTAL DA LAJE (ENCHIMENTO+CAPA) = (8+4). AF_11/2020_PA</t>
  </si>
  <si>
    <t>4.4</t>
  </si>
  <si>
    <t>ESTRUTURAS METÁLICAS</t>
  </si>
  <si>
    <t>ALVENARIA</t>
  </si>
  <si>
    <t>5.1</t>
  </si>
  <si>
    <t>ALVENARIA DE VEDAÇÃO DE BLOCOS CERÂMICOS FURADOS NA HORIZONTAL DE 9X19X19 CM (ESPESSURA 9 CM) E ARGAMASSA DE ASSENTAMENTO COM PREPARO MANUAL. AF_12/2021</t>
  </si>
  <si>
    <t>5.2</t>
  </si>
  <si>
    <t>5.3</t>
  </si>
  <si>
    <t>CONTRAVERGA MOLDADA IN LOCO EM CONCRETO PARA VÃOS DE MAIS DE 1,5 M DE COMPRIMENTO. AF_03/2016</t>
  </si>
  <si>
    <t>VERGA MOLDADA IN LOCO EM CONCRETO PARA JANELAS COM MAIS DE 1,5 M DE VÃO. AF_03/2016</t>
  </si>
  <si>
    <t>VERGA MOLDADA IN LOCO EM CONCRETO PARA PORTAS COM ATÉ 1,5 M DE VÃO. AF_03/2016</t>
  </si>
  <si>
    <t>REVESTIMENTO DE PAREDES</t>
  </si>
  <si>
    <t>6.1</t>
  </si>
  <si>
    <t>CHAPISCO APLICADO EM ALVENARIAS E ESTRUTURAS DE CONCRETO INTERNAS, COM COLHER DE PEDREIRO.  ARGAMASSA TRAÇO 1:3 COM PREPARO MANUAL. AF_10/2022</t>
  </si>
  <si>
    <t>6.2</t>
  </si>
  <si>
    <t>6.3</t>
  </si>
  <si>
    <t>REVESTIMENTO DE TETOS</t>
  </si>
  <si>
    <t>7.1</t>
  </si>
  <si>
    <t>7.2</t>
  </si>
  <si>
    <t>7.3</t>
  </si>
  <si>
    <t>FORRO EM RÉGUAS DE PVC, FRISADO, PARA AMBIENTES COMERCIAIS, INCLUSIVE ESTRUTURA BIDIRECIONAL DE FIXAÇÃO. AF_08/2023_PS</t>
  </si>
  <si>
    <t>REVESTIMENTO DE PISO</t>
  </si>
  <si>
    <t>8.1</t>
  </si>
  <si>
    <t>COMPACTAÇÃO MECÂNICA DE SOLO PARA EXECUÇÃO DE RADIER, PISO DE CONCRETO OU LAJE SOBRE SOLO, COM COMPACTADOR DE SOLOS A PERCUSSÃO. AF_09/2021</t>
  </si>
  <si>
    <t>8.2</t>
  </si>
  <si>
    <t>LASTRO DE CONCRETO MAGRO, APLICADO EM PISOS, LAJES SOBRE SOLO OU RADIERS, ESPESSURA DE 5 CM. AF_07/2016</t>
  </si>
  <si>
    <t>8.3</t>
  </si>
  <si>
    <t>CONTRAPISO EM ARGAMASSA TRAÇO 1:4 (CIMENTO E AREIA), PREPARO MECÂNICO COM BETONEIRA 400 L, APLICADO EM ÁREAS SECAS SOBRE LAJE, ADERIDO, ACABAMENTO NÃO REFORÇADO, ESPESSURA 2CM. AF_07/2021</t>
  </si>
  <si>
    <t>8.4</t>
  </si>
  <si>
    <t>EXECUÇÃO DE PASSEIO (CALÇADA) OU PISO DE CONCRETO COM CONCRETO MOLDADO IN LOCO, USINADO C20, ACABAMENTO CONVENCIONAL, NÃO ARMADO. AF_08/2022</t>
  </si>
  <si>
    <t>SOLEIRA EM GRANITO, LARGURA 15 CM, ESPESSURA 2,0 CM. AF_09/2020</t>
  </si>
  <si>
    <t>COBERTURA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</si>
  <si>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</si>
  <si>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</si>
  <si>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</si>
  <si>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</si>
  <si>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</si>
  <si>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</si>
  <si>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</si>
  <si>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</si>
  <si>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</si>
  <si>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TRAMA DE AÇO COMPOSTA POR TERÇAS PARA TELHADOS DE ATÉ 2 ÁGUAS PARA TELHA ONDULADA DE FIBROCIMENTO, METÁLICA, PLÁSTICA OU TERMOACÚSTICA, INCLUSO TRANSPORTE VERTICAL. AF_07/2019</t>
  </si>
  <si>
    <t>9.10</t>
  </si>
  <si>
    <t>TELHAMENTO COM TELHA DE AÇO/ALUMÍNIO E = 0,5 MM, COM ATÉ 2 ÁGUAS, INCLUSO IÇAMENTO. AF_07/2019</t>
  </si>
  <si>
    <t>9.11</t>
  </si>
  <si>
    <t>9.12</t>
  </si>
  <si>
    <t>CHAPIM (RUFO CAPA) EM AÇO GALVANIZADO, CORTE 33. AF_11/2020</t>
  </si>
  <si>
    <t>9.13</t>
  </si>
  <si>
    <t>CALHA EM CHAPA DE AÇO GALVANIZADO NÚMERO 24, DESENVOLVIMENTO DE 50 CM, INCLUSO TRANSPORTE VERTICAL. AF_07/2019</t>
  </si>
  <si>
    <t>9.14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</si>
  <si>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</si>
  <si>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</si>
  <si>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</si>
  <si>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</si>
  <si>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</si>
  <si>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</si>
  <si>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</si>
  <si>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</si>
  <si>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</si>
  <si>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ÁGUA FRIA - DISTRIBUIÇÃO</t>
  </si>
  <si>
    <t>11.1</t>
  </si>
  <si>
    <t>11.2</t>
  </si>
  <si>
    <t>11.3</t>
  </si>
  <si>
    <t>11.4</t>
  </si>
  <si>
    <t>11.5</t>
  </si>
  <si>
    <t>ADAPTADOR CURTO COM BOLSA E ROSCA PARA REGISTRO, PVC, SOLDÁVEL, DN 25MM X 3/4 , INSTALADO EM RAMAL OU SUB-RAMAL DE ÁGUA - FORNECIMENTO E INSTALAÇÃO. AF_06/2022</t>
  </si>
  <si>
    <t>11.6</t>
  </si>
  <si>
    <t>11.7</t>
  </si>
  <si>
    <t>JOELHO 90 GRAUS, PVC, SOLDÁVEL, DN 25MM, INSTALADO EM RAMAL OU SUB-RAMAL DE ÁGUA - FORNECIMENTO E INSTALAÇÃO. AF_06/2022</t>
  </si>
  <si>
    <t>11.8</t>
  </si>
  <si>
    <t>JOELHO 90 GRAUS, PVC, SOLDÁVEL, DN 32MM, INSTALADO EM RAMAL OU SUB-RAMAL DE ÁGUA - FORNECIMENTO E INSTALAÇÃO. AF_06/2022</t>
  </si>
  <si>
    <t>JOELHO DE REDUÇÃO, 90 GRAUS, PVC, SOLDÁVEL, DN 32 MM X 25 MM, INSTALADO EM RAMAL DE DISTRIBUIÇÃO DE ÁGUA - FORNECIMENTO E INSTALAÇÃO. AF_06/2022</t>
  </si>
  <si>
    <t>LUVA, PVC, SOLDÁVEL, DN 25MM, INSTALADO EM RAMAL OU SUB-RAMAL DE ÁGUA - FORNECIMENTO E INSTALAÇÃO. AF_06/2022</t>
  </si>
  <si>
    <t>TUBO, PVC, SOLDÁVEL, DN 25MM, INSTALADO EM RAMAL DE DISTRIBUIÇÃO DE ÁGUA - FORNECIMENTO E INSTALAÇÃO. AF_06/2022</t>
  </si>
  <si>
    <t>TUBO, PVC, SOLDÁVEL, DN 32MM, INSTALADO EM RAMAL DE DISTRIBUIÇÃO DE ÁGUA - FORNECIMENTO E INSTALAÇÃO. AF_06/2022</t>
  </si>
  <si>
    <t>TE, PVC, SOLDÁVEL, DN 25MM, INSTALADO EM RAMAL OU SUB-RAMAL DE ÁGUA - FORNECIMENTO E INSTALAÇÃO. AF_06/2022</t>
  </si>
  <si>
    <t>JOELHO 90 GRAUS COM BUCHA DE LATÃO, PVC, SOLDÁVEL, DN  25 MM, X 3/4 INSTALADO EM RESERVAÇÃO DE ÁGUA DE EDIFICAÇÃO QUE POSSUA RESERVATÓRIO DE FIBRA/FIBROCIMENTO   FORNECIMENTO E INSTALAÇÃO. AF_06/2016</t>
  </si>
  <si>
    <t>JOELHO 90 GRAUS COM BUCHA DE LATÃO, PVC, SOLDÁVEL, DN 25MM, X 1/2  INSTALADO EM RAMAL OU SUB-RAMAL DE ÁGUA - FORNECIMENTO E INSTALAÇÃO. AF_06/2022</t>
  </si>
  <si>
    <t>TÊ COM BUCHA DE LATÃO NA BOLSA CENTRAL, PVC, SOLDÁVEL, DN 25MM X 1/2 , INSTALADO EM RAMAL OU SUB-RAMAL DE ÁGUA - FORNECIMENTO E INSTALAÇÃO. AF_06/2022</t>
  </si>
  <si>
    <t>RASGO LINEAR MANUAL EM ALVENARIA, PARA RAMAIS/ DISTRIBUIÇÃO DE INSTALAÇÕES HIDRÁULICAS, DIÂMETROS MAIORES QUE 40 MM E MENORES OU IGUAIS A 75 MM. AF_09/2023</t>
  </si>
  <si>
    <t>CHUMBAMENTO LINEAR EM ALVENARIA PARA RAMAIS/DISTRIBUIÇÃO DE INSTALAÇÕES HIDRÁULICAS COM DIÂMETROS MAIORES QUE 40 MM E MENORES OU IGUAIS A 75 MM. AF_09/2023</t>
  </si>
  <si>
    <t>ESGOTO - INSTALAÇÕES</t>
  </si>
  <si>
    <t>12.1</t>
  </si>
  <si>
    <t>12.2</t>
  </si>
  <si>
    <t>CAIXA SIFONADA, COM GRELHA QUADRADA, PVC, DN 150 X 150 X 50 MM, JUNTA SOLDÁVEL, FORNECIDA E INSTALADA EM RAMAL DE DESCARGA OU EM RAMAL DE ESGOTO SANITÁRIO. AF_08/2022</t>
  </si>
  <si>
    <t>12.3</t>
  </si>
  <si>
    <t>12.4</t>
  </si>
  <si>
    <t>12.5</t>
  </si>
  <si>
    <t>12.6</t>
  </si>
  <si>
    <t>12.7</t>
  </si>
  <si>
    <t>JOELHO 45 GRAUS, PVC, SERIE NORMAL, ESGOTO PREDIAL, DN 100 MM, JUNTA ELÁSTICA, FORNECIDO E INSTALADO EM RAMAL DE DESCARGA OU RAMAL DE ESGOTO SANITÁRIO. AF_08/2022</t>
  </si>
  <si>
    <t>12.8</t>
  </si>
  <si>
    <t>JOELHO 45 GRAUS, PVC, SERIE NORMAL, ESGOTO PREDIAL, DN 40 MM, JUNTA SOLDÁVEL, FORNECIDO E INSTALADO EM RAMAL DE DESCARGA OU RAMAL DE ESGOTO SANITÁRIO. AF_08/2022</t>
  </si>
  <si>
    <t>12.9</t>
  </si>
  <si>
    <t>JOELHO 45 GRAUS, PVC, SERIE NORMAL, ESGOTO PREDIAL, DN 50 MM, JUNTA ELÁSTICA, FORNECIDO E INSTALADO EM RAMAL DE DESCARGA OU RAMAL DE ESGOTO SANITÁRIO. AF_08/2022</t>
  </si>
  <si>
    <t>JOELHO 90 GRAUS, PVC, SERIE NORMAL, ESGOTO PREDIAL, DN 100 MM, JUNTA ELÁSTICA, FORNECIDO E INSTALADO EM RAMAL DE DESCARGA OU RAMAL DE ESGOTO SANITÁRIO. AF_08/2022</t>
  </si>
  <si>
    <t>JOELHO 90 GRAUS, PVC, SERIE NORMAL, ESGOTO PREDIAL, DN 50 MM, JUNTA ELÁSTICA, FORNECIDO E INSTALADO EM RAMAL DE DESCARGA OU RAMAL DE ESGOTO SANITÁRIO. AF_08/2022</t>
  </si>
  <si>
    <t>JUNÇÃO SIMPLES, PVC, SERIE NORMAL, ESGOTO PREDIAL, DN 100 X 100 MM, JUNTA ELÁSTICA, FORNECIDO E INSTALADO EM RAMAL DE DESCARGA OU RAMAL DE ESGOTO SANITÁRIO. AF_08/2022</t>
  </si>
  <si>
    <t>REDUÇÃO EXCÊNTRICA, PVC, SERIE R, ÁGUA PLUVIAL, DN 75 X 50 MM, JUNTA ELÁSTICA, FORNECIDO E INSTALADO EM RAMAL DE ENCAMINHAMENTO. AF_06/2022</t>
  </si>
  <si>
    <t>TUBO PVC, SERIE NORMAL, ESGOTO PREDIAL, DN 100 MM, FORNECIDO E INSTALADO EM RAMAL DE DESCARGA OU RAMAL DE ESGOTO SANITÁRIO. AF_08/2022</t>
  </si>
  <si>
    <t>TUBO PVC, SERIE NORMAL, ESGOTO PREDIAL, DN 40 MM, FORNECIDO E INSTALADO EM RAMAL DE DESCARGA OU RAMAL DE ESGOTO SANITÁRIO. AF_08/2022</t>
  </si>
  <si>
    <t>TUBO PVC, SERIE NORMAL, ESGOTO PREDIAL, DN 50 MM, FORNECIDO E INSTALADO EM RAMAL DE DESCARGA OU RAMAL DE ESGOTO SANITÁRIO. AF_08/2022</t>
  </si>
  <si>
    <t>TUBO PVC, SERIE NORMAL, ESGOTO PREDIAL, DN 75 MM, FORNECIDO E INSTALADO EM RAMAL DE DESCARGA OU RAMAL DE ESGOTO SANITÁRIO. AF_08/2022</t>
  </si>
  <si>
    <t>ESCAVAÇÃO MANUAL DE VALA COM PROFUNDIDADE MENOR OU IGUAL A 1,30 M. AF_02/2021</t>
  </si>
  <si>
    <t>RASGO LINEAR MANUAL EM ALVENARIA, PARA RAMAIS/ DISTRIBUIÇÃO DE INSTALAÇÕES HIDRÁULICAS, DIÂMETROS MENORES OU IGUAIS A 40 MM. AF_09/2023</t>
  </si>
  <si>
    <t>ESGOTO - PLUVIAL</t>
  </si>
  <si>
    <t>13.1</t>
  </si>
  <si>
    <t>JOELHO 45 GRAUS, PVC, SERIE R, ÁGUA PLUVIAL, DN 100 MM, JUNTA ELÁSTICA, FORNECIDO E INSTALADO EM RAMAL DE ENCAMINHAMENTO. AF_06/2022</t>
  </si>
  <si>
    <t>13.2</t>
  </si>
  <si>
    <t>JOELHO 45 GRAUS, PVC, SERIE R, ÁGUA PLUVIAL, DN 75 MM, JUNTA ELÁSTICA, FORNECIDO E INSTALADO EM RAMAL DE ENCAMINHAMENTO. AF_06/2022</t>
  </si>
  <si>
    <t>13.3</t>
  </si>
  <si>
    <t>JUNÇÃO SIMPLES, PVC, SERIE R, ÁGUA PLUVIAL, DN 100 X 75 MM, JUNTA ELÁSTICA, FORNECIDO E INSTALADO EM RAMAL DE ENCAMINHAMENTO. AF_06/2022</t>
  </si>
  <si>
    <t>13.4</t>
  </si>
  <si>
    <t>REDUÇÃO EXCÊNTRICA, PVC, SERIE R, ÁGUA PLUVIAL, DN 100 X 75 MM, JUNTA ELÁSTICA, FORNECIDO E INSTALADO EM RAMAL DE ENCAMINHAMENTO. AF_06/2022</t>
  </si>
  <si>
    <t>TUBO PVC, SÉRIE R, ÁGUA PLUVIAL, DN 100 MM, FORNECIDO E INSTALADO EM RAMAL DE ENCAMINHAMENTO. AF_06/2022</t>
  </si>
  <si>
    <t>TUBO PVC, SÉRIE R, ÁGUA PLUVIAL, DN 75 MM, FORNECIDO E INSTALADO EM RAMAL DE ENCAMINHAMENTO. AF_06/2022</t>
  </si>
  <si>
    <t>14.1</t>
  </si>
  <si>
    <t>14.2</t>
  </si>
  <si>
    <t>14.3</t>
  </si>
  <si>
    <t>14.4</t>
  </si>
  <si>
    <t>14.5</t>
  </si>
  <si>
    <t>LOUÇAS E METAIS</t>
  </si>
  <si>
    <t>15.1</t>
  </si>
  <si>
    <t>VASO SANITÁRIO SIFONADO COM CAIXA ACOPLADA, LOUÇA BRANCA - PADRÃO ALTO - FORNECIMENTO E INSTALAÇÃO. AF_01/2020</t>
  </si>
  <si>
    <t>15.2</t>
  </si>
  <si>
    <t>15.3</t>
  </si>
  <si>
    <t>15.4</t>
  </si>
  <si>
    <t>BANCADA GRANITO CINZA ANDORINHA 60 CM, ESPESSURA 2,5CM, COM FUROS PARA LOUÇAS E METAIS, COM TESTEIRA E SAIA DE 5CM, PADRÃO ALTO - FORNEC. E INSTALAÇÃO. AF_01/2020</t>
  </si>
  <si>
    <t>15.5</t>
  </si>
  <si>
    <t>15.6</t>
  </si>
  <si>
    <t>15.7</t>
  </si>
  <si>
    <t>CUBA DE EMBUTIR OVAL EM LOUÇA BRANCA, 35 X 50CM OU EQUIVALENTE - FORNECIMENTO E INSTALAÇÃO. AF_01/2020</t>
  </si>
  <si>
    <t>15.8</t>
  </si>
  <si>
    <t>TORNEIRA CROMADA DE MESA, 1/2 OU 3/4, PARA LAVATÓRIO, PADRÃO MÉDIO - FORNECIMENTO E INSTALAÇÃO. AF_01/2020</t>
  </si>
  <si>
    <t>15.9</t>
  </si>
  <si>
    <t>15.10</t>
  </si>
  <si>
    <t>BARRA DE APOIO RETA, EM ACO INOX POLIDO, COMPRIMENTO 60CM, FIXADA NA PAREDE - FORNECIMENTO E INSTALAÇÃO. AF_01/2020 - ESCADA BANHEIROS</t>
  </si>
  <si>
    <t>15.11</t>
  </si>
  <si>
    <t>BARRA DE APOIO RETA, EM ALUMINIO, COMPRIMENTO 80 CM,  FIXADA NA PAREDE - FORNECIMENTO E INSTALAÇÃO. AF_01/2020</t>
  </si>
  <si>
    <t>15.12</t>
  </si>
  <si>
    <t>15.13</t>
  </si>
  <si>
    <t>15.14</t>
  </si>
  <si>
    <t>15.15</t>
  </si>
  <si>
    <t>15.16</t>
  </si>
  <si>
    <t xml:space="preserve">UN    </t>
  </si>
  <si>
    <t>DRENOS DE AR CONDICIONADO</t>
  </si>
  <si>
    <t>16.1</t>
  </si>
  <si>
    <t>TUBO, PVC, SOLDÁVEL, DN 25MM, INSTALADO EM RAMAL OU SUB-RAMAL DE ÁGUA - FORNECIMENTO E INSTALAÇÃO. AF_06/2022</t>
  </si>
  <si>
    <t>16.2</t>
  </si>
  <si>
    <t>16.3</t>
  </si>
  <si>
    <t>JOELHO 90 GRAUS, PVC, SOLDÁVEL, DN 25MM, INSTALADO EM DRENO DE AR-CONDICIONADO - FORNECIMENTO E INSTALAÇÃO. AF_08/2022</t>
  </si>
  <si>
    <t>16.4</t>
  </si>
  <si>
    <t>RASGO LINEAR MANUAL EM ALVENARIA, PARA ELETRODUTOS, DIÂMETROS MENORES OU IGUAIS A 40 MM. AF_09/2023</t>
  </si>
  <si>
    <t>16.5</t>
  </si>
  <si>
    <t>CHUMBAMENTO LINEAR EM ALVENARIA PARA RAMAIS/DISTRIBUIÇÃO DE INSTALAÇÕES HIDRÁULICAS COM DIÂMETROS MENORES OU IGUAIS A 40 MM. AF_09/2023</t>
  </si>
  <si>
    <t>17.1</t>
  </si>
  <si>
    <t>INSTALAÇÕES ELÉTRICAS</t>
  </si>
  <si>
    <t>ELETRODUTO FLEXÍVEL CORRUGADO, PVC, DN 25 MM (3/4"), PARA CIRCUITOS TERMINAIS, INSTALADO EM PAREDE - FORNECIMENTO E INSTALAÇÃO. AF_03/2023</t>
  </si>
  <si>
    <t>ELETRODUTO FLEXÍVEL CORRUGADO, PVC, DN 32 MM (1"), PARA CIRCUITOS TERMINAIS, INSTALADO EM PAREDE - FORNECIMENTO E INSTALAÇÃO. AF_03/2023</t>
  </si>
  <si>
    <t>ELETRODUTO FLEXÍVEL CORRUGADO, PEAD, DN 50 (1 1/2"), PARA REDE ENTERRADA DE DISTRIBUIÇÃO DE ENERGIA ELÉTRICA - FORNECIMENTO E INSTALAÇÃO. AF_12/2021</t>
  </si>
  <si>
    <t>CAIXA OCTOGONAL 4" X 4", METÁLICA, INSTALADA EM LAJE - FORNECIMENTO E INSTALAÇÃO. AF_03/2023</t>
  </si>
  <si>
    <t>CHUMBAMENTO LINEAR EM ALVENARIA PARA ELETRODUTOS COM DIÂMETROS MENORES OU IGUAIS A 40 MM. AF_09/2023</t>
  </si>
  <si>
    <t>QUEBRA EM ALVENARIA PARA INSTALAÇÃO DE QUADRO DISTRIBUIÇÃO GRANDE (76X40 CM). AF_09/2023</t>
  </si>
  <si>
    <t>DISJUNTOR MONOPOLAR TIPO DIN, CORRENTE NOMINAL DE 10A - FORNECIMENTO E INSTALAÇÃO. AF_10/2020</t>
  </si>
  <si>
    <t>DISJUNTOR BIPOLAR TIPO DIN, CORRENTE NOMINAL DE 25A - FORNECIMENTO E INSTALAÇÃO. AF_10/2020</t>
  </si>
  <si>
    <t xml:space="preserve">DISPOSITIVO DPS CLASSE II, 1 POLO, TENSAO MAXIMA DE 175 V, CORRENTE MAXIMA DE *45* KA (TIPO AC)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</si>
  <si>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CABO DE COBRE FLEXÍVEL ISOLADO, 1,5 MM², ANTI-CHAMA 450/750 V, PARA CIRCUITOS TERMINAIS - FORNECIMENTO E INSTALAÇÃO. AF_03/2023</t>
  </si>
  <si>
    <t>CABO DE COBRE FLEXÍVEL ISOLADO, 2,5 MM², ANTI-CHAMA 450/750 V, PARA CIRCUITOS TERMINAIS - FORNECIMENTO E INSTALAÇÃO. AF_03/2023</t>
  </si>
  <si>
    <t>CABO DE COBRE FLEXÍVEL ISOLADO, 4 MM², ANTI-CHAMA 450/750 V, PARA CIRCUITOS TERMINAIS - FORNECIMENTO E INSTALAÇÃO. AF_03/2023</t>
  </si>
  <si>
    <t>CABO DE COBRE FLEXÍVEL ISOLADO, 50 MM², ANTI-CHAMA 0,6/1,0 KV, PARA REDE ENTERRADA DE DISTRIBUIÇÃO DE ENERGIA ELÉTRICA - FORNECIMENTO E INSTALAÇÃO. AF_12/2021</t>
  </si>
  <si>
    <t>ESQUADRIAS</t>
  </si>
  <si>
    <t>PORTA DE ALUMÍNIO DE ABRIR COM LAMBRI, COM GUARNIÇÃO, FIXAÇÃO COM PARAFUSOS - FORNECIMENTO E INSTALAÇÃO. AF_12/2019</t>
  </si>
  <si>
    <t>PEITORIL LINEAR EM GRANITO OU MÁRMORE, L = 15CM, COMPRIMENTO DE ATÉ 2M, ASSENTADO COM ARGAMASSA 1:6 COM ADITIVO. AF_11/2020</t>
  </si>
  <si>
    <t>PINTURA</t>
  </si>
  <si>
    <t>EMASSAMENTO COM MASSA LÁTEX, APLICAÇÃO EM PAREDE, UMA DEMÃO, LIXAMENTO MANUAL. AF_04/2023</t>
  </si>
  <si>
    <t>EMASSAMENTO COM MASSA LÁTEX, APLICAÇÃO EM TETO, DUAS DEMÃOS, LIXAMENTO MANUAL. AF_04/2023</t>
  </si>
  <si>
    <t>PINTURA LÁTEX ACRÍLICA PREMIUM, APLICAÇÃO MANUAL EM PAREDES, DUAS DEMÃOS. AF_04/2023</t>
  </si>
  <si>
    <t>PINTURA LÁTEX ACRÍLICA PREMIUM, APLICAÇÃO MANUAL EM TETO, DUAS DEMÃOS. AF_04/2023</t>
  </si>
  <si>
    <t>PINTURA DE PISO COM TINTA ACRÍLICA, APLICAÇÃO MANUAL, 2 DEMÃOS, INCLUSO FUNDO PREPARADOR. AF_05/2021</t>
  </si>
  <si>
    <t>FINALIZAÇÃO</t>
  </si>
  <si>
    <t>LIMPEZA DE SUPERFÍCIE COM JATO DE ALTA PRESSÃO. AF_04/2019</t>
  </si>
  <si>
    <t>MATHEUS VIRISSIMO REIMANN</t>
  </si>
  <si>
    <t>ENG. CIVIL - CREA MS 66355</t>
  </si>
  <si>
    <t>FORNECIMENTO E INSTALAÇÃO DE PLACA DE OBRA COM CHAPA GALVANIZADA E ESTRUTURA DE MADEIRA. AF_03/2022_PS</t>
  </si>
  <si>
    <t>Custo Unitário C/ BDI</t>
  </si>
  <si>
    <t>Custo Total C/ BDI</t>
  </si>
  <si>
    <t>COMPOSIÇÕES DE PREÇOS</t>
  </si>
  <si>
    <t>CÓDIGO</t>
  </si>
  <si>
    <t>DESCRIÇÃO</t>
  </si>
  <si>
    <t>UNIDADE</t>
  </si>
  <si>
    <t>QTD.</t>
  </si>
  <si>
    <t>PREÇO UNIT.</t>
  </si>
  <si>
    <t>CUSTO TOTAL</t>
  </si>
  <si>
    <t xml:space="preserve">M     </t>
  </si>
  <si>
    <t xml:space="preserve">PONTALETE *7,5 X 7,5* CM EM PINUS, MISTA OU EQUIVALENTE DA REGIAO - BRUTA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</si>
  <si>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M2    </t>
  </si>
  <si>
    <t xml:space="preserve">KG    </t>
  </si>
  <si>
    <t>H</t>
  </si>
  <si>
    <t>SERVENTE COM ENCARGOS COMPLEMENTARES</t>
  </si>
  <si>
    <t>TOPOGRAFO COM ENCARGOS COMPLEMENTARES</t>
  </si>
  <si>
    <t>AJUDANTE ESPECIALIZADO COM ENCARGOS COMPLEMENTARES</t>
  </si>
  <si>
    <t xml:space="preserve">LOCACAO DE TEODOLITO ELETRONICO, PRECISAO ANGULAR DE 5 A 7 SEGUNDOS, INCLUINDO TRIPE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</si>
  <si>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H     </t>
  </si>
  <si>
    <t xml:space="preserve">ELETRODO REVESTIDO AWS - E7018, DIAMETRO IGUAL A 4,00 MM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</si>
  <si>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MONTADOR DE ESTRUTURA METÁLICA COM ENCARGOS COMPLEMENTARES</t>
  </si>
  <si>
    <t xml:space="preserve">VIDRO TEMPERADO INCOLOR E = 8 MM, SEM COLOCACAO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</si>
  <si>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PERFIL DE ALUMINIO ANODIZADO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</si>
  <si>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VIDRACEIRO COM ENCARGOS COMPLEMENTARES</t>
  </si>
  <si>
    <t xml:space="preserve">AJUDANTE ESPECIALIZADO (HORISTA)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</si>
  <si>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BUCHA DE NYLON SEM ABA S8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</si>
  <si>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ROLDANA CONCAVA DUPLA, 4 RODAS, EM ZAMAC COM CHAPA DE LATAO, ROLAMENTOS EM ACO, PARA PORTAS E JANELAS DE CORRER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</si>
  <si>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SILICONE ACETICO USO GERAL INCOLOR 280 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</si>
  <si>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FECHO / FECHADURA COM PUXADOR CONCHA, COM TRANCA TIPO TRAVA, PARA JANELA / PORTA DE CORRER (INCLUI TESTA, FECHADURA, PUXADOR) - COMPLETA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</si>
  <si>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CJ    </t>
  </si>
  <si>
    <t xml:space="preserve">GRANITO PARA BANCADA, POLIDO, TIPO ANDORINHA/ QUARTZ/ CASTELO/ CORUMBA OU OUTROS EQUIVALENTES DA REGIAO, E=  *2,5* CM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</si>
  <si>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MARMORISTA/GRANITEIRO COM ENCARGOS COMPLEMENTARES</t>
  </si>
  <si>
    <t>CHP</t>
  </si>
  <si>
    <t>CHI</t>
  </si>
  <si>
    <t xml:space="preserve">MASSA PLASTICA PARA MARMORE/GRANITO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</si>
  <si>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BUCHA DE NYLON SEM ABA S10, COM PARAFUSO DE 6,10 X 65 MM EM ACO ZINCADO COM ROSCA SOBERBA, CABECA CHATA E FENDA PHILLIPS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</si>
  <si>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REJUNTE EPOXI, QUALQUER COR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</si>
  <si>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SUPORTE MAO-FRANCESA EM ACO, ABAS IGUAIS 40 CM, CAPACIDADE MINIMA 70 KG, BRANCO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</si>
  <si>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CANTONEIRA ACO ABAS IGUAIS (QUALQUER BITOLA), ESPESSURA ENTRE 1/8" E 1/4"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</si>
  <si>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PERFIL UDC ("U" DOBRADO DE CHAPA) SIMPLES DE ACO LAMINADO, GALVANIZADO, ASTM A36, 127 X 50 MM, E= 3 MM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</si>
  <si>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PARAFUSO DE ACO TIPO CHUMBADOR PARABOLT, DIAMETRO 3/8", COMPRIMENTO 75 MM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</si>
  <si>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GUINDASTE HIDRÁULICO AUTOPROPELIDO, COM LANÇA TELESCÓPICA 40 M, CAPACIDADE MÁXIMA 60 T, POTÊNCIA 260 KW - CHP DIURNO. AF_03/2016</t>
  </si>
  <si>
    <t>GUINDASTE HIDRÁULICO AUTOPROPELIDO, COM LANÇA TELESCÓPICA 40 M, CAPACIDADE MÁXIMA 60 T, POTÊNCIA 260 KW - CHI DIURNO. AF_03/2016</t>
  </si>
  <si>
    <t>BDI - 21,63%</t>
  </si>
  <si>
    <t>SINAPI 09-25</t>
  </si>
  <si>
    <t>2.1.1</t>
  </si>
  <si>
    <t>2.1.2</t>
  </si>
  <si>
    <t>2.2.1</t>
  </si>
  <si>
    <t>2.2.2</t>
  </si>
  <si>
    <t>2.2.3</t>
  </si>
  <si>
    <t>2.2.4</t>
  </si>
  <si>
    <t>2.2.5</t>
  </si>
  <si>
    <t>2.2.6</t>
  </si>
  <si>
    <t>2.2.7</t>
  </si>
  <si>
    <t>2.3.1</t>
  </si>
  <si>
    <t>2.3.2</t>
  </si>
  <si>
    <t>2.3.3</t>
  </si>
  <si>
    <t>2.3.4</t>
  </si>
  <si>
    <t>2.3.5</t>
  </si>
  <si>
    <t>2.3.6</t>
  </si>
  <si>
    <t>2.3.7</t>
  </si>
  <si>
    <t>2.4.1</t>
  </si>
  <si>
    <t>3.1.3</t>
  </si>
  <si>
    <t>3.1.4</t>
  </si>
  <si>
    <t>3.1.5</t>
  </si>
  <si>
    <t>3.4.2</t>
  </si>
  <si>
    <t>7.4</t>
  </si>
  <si>
    <t>7.5</t>
  </si>
  <si>
    <t>7.6</t>
  </si>
  <si>
    <t>10.10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</si>
  <si>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</si>
  <si>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</si>
  <si>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</si>
  <si>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</si>
  <si>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</si>
  <si>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</si>
  <si>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</si>
  <si>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</si>
  <si>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</si>
  <si>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</si>
  <si>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</si>
  <si>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ARMAÇÃO DE PILAR OU VIGA DE ESTRUTURA CONVENCIONAL DE CONCRETO ARMADO UTILIZANDO AÇO CA-50 DE 10,00 MM - MONTAGEM. AF_06/2022</t>
  </si>
  <si>
    <t>ARMAÇÃO DE PILAR OU VIGA DE ESTRUTURA CONVENCIONAL DE CONCRETO ARMADO UTILIZANDO AÇO CA-50 DE 10,0 MM - MONTAGEM. AF_06/2022</t>
  </si>
  <si>
    <t>ARMAÇÃO DE PILAR OU VIGA DE ESTRUTURA CONVENCIONAL DE CONCRETO ARMADO UTILIZANDO AÇO CA-50 DE 12,5 MM - MONTAGEM. AF_06/2022</t>
  </si>
  <si>
    <t>ARMAÇÃO DE PILAR OU VIGA DE ESTRUTURA CONVENCIONAL DE CONCRETO ARMADO UTILIZANDO AÇO CA-50 DE 6,3 MM - MONTAGEM. AF_06/2022</t>
  </si>
  <si>
    <t>FABRICAÇÃO E INSTALAÇÃO DE PILAR METÁLICO Ø10CM, INTEIRO EM AÇO, INCLUSO IÇAMENTO, FIXAÇÃO E TRAVAMENTO. AF_12/2015</t>
  </si>
  <si>
    <t>FABRICAÇÃO E INSTALAÇÃO DE PILAR METÁLICO Ø20CM, INTEIRO EM AÇO, INCLUSO IÇAMENTO, FIXAÇÃO E TRAVAMENTO. AF_12/2015</t>
  </si>
  <si>
    <t>CP-002</t>
  </si>
  <si>
    <t>CP-003</t>
  </si>
  <si>
    <t>CP-004</t>
  </si>
  <si>
    <t>FABRICAÇÃO E INSTALAÇÃO DE MARQUISE METÁLICO, INTEIRO EM AÇO, INCLUSO IÇAMENTO, FIXAÇÃO E TRAVAMENTO. DETALHADO EM PROJETO ARQUITETÔNICO. AF_12/2015</t>
  </si>
  <si>
    <t>UND</t>
  </si>
  <si>
    <t>CHAPISCO APLICADO NO TETO OU EM ALVENARIA E ESTRUTURA, COM ROLO PARA TEXTURA ACRÍLICA.
ARGAMASSA TRAÇO 1:4 E EMULSÃO POLIMÉRICA (ADESIVO) COM PREPARO EM BETONEIRA 400L. AF_10/2022</t>
  </si>
  <si>
    <t>EMBOÇO OU MASSA ÚNICA EM ARGAMASSA TRAÇO 1:2:8, PREPARO MANUAL, APLICADA MANUALMENTE EM PANOS CEGOS DE FACHADA (SEM PRESENÇA DE VÃOS), ESPESSURA DE 25 MM. AF_09/2022</t>
  </si>
  <si>
    <t>3.4.3</t>
  </si>
  <si>
    <t>9.15</t>
  </si>
  <si>
    <t>9.16</t>
  </si>
  <si>
    <t>9.17</t>
  </si>
  <si>
    <t>9.18</t>
  </si>
  <si>
    <t>9.19</t>
  </si>
  <si>
    <t>9.20</t>
  </si>
  <si>
    <t>9.21</t>
  </si>
  <si>
    <t>9.22</t>
  </si>
  <si>
    <t>10.22</t>
  </si>
  <si>
    <t>10.23</t>
  </si>
  <si>
    <t>10.24</t>
  </si>
  <si>
    <t>10.25</t>
  </si>
  <si>
    <t>10.26</t>
  </si>
  <si>
    <t>10.27</t>
  </si>
  <si>
    <t>16.6</t>
  </si>
  <si>
    <t>16.7</t>
  </si>
  <si>
    <t>Objeto: Construção da Câmara Municipal de Douradina-MS</t>
  </si>
  <si>
    <t>Endereço: Avenida Presidente Vargas, Douradina-MS</t>
  </si>
  <si>
    <t>Proprietário: Câmara Municipal de Douradina-MS</t>
  </si>
  <si>
    <t>REVESTIMENTO CERÂMICO PARA PAREDES INTERNAS COM PLACAS TIPO ESMALTADA DE DIMENSÕES 60X60 CM
APLICADAS NA ALTURA INTEIRA DAS PAREDES. AF_02/2023_PE</t>
  </si>
  <si>
    <t>REVESTIMENTO CERÂMICO PARA PISO COM PLACAS TIPO ESMALTADA DE DIMENSÕES 60X60 CM APLICADA EM
AMBIENTES DE ÁREA MAIOR QUE 10 M2. AF_02/2023_PE</t>
  </si>
  <si>
    <t>CAIXA D´ÁGUA EM POLIETILENO, 1000 LITROS (INCLUSOS TUBOS, CONEXÕES E TORNEIRA DE BÓIA) -
FORNECIMENTO E INSTALAÇÃO. AF_06/2021</t>
  </si>
  <si>
    <t>REGISTRO DE GAVETA BRUTO, LATÃO, ROSCÁVEL, 3/4", COM ACABAMENTO E CANOPLA CROMADOS -
FORNECIMENTO E INSTALAÇÃO. AF_08/2021</t>
  </si>
  <si>
    <t>REGISTRO DE ESFERA, PVC, SOLDÁVEL, COM VOLANTE, DN 50 MM - FORNECIMENTO E INSTALAÇÃO. AF_08/2021</t>
  </si>
  <si>
    <t>TE DE REDUÇÃO, 90 GRAUS, PVC, SOLDÁVEL, DN 50 MM X 32 MM, INSTALADO EM PRUMADA DE ÁGUA -
FORNECIMENTO E INSTALAÇÃO. AF_06/2022</t>
  </si>
  <si>
    <t>JOELHO 45 GRAUS, PVC, SOLDÁVEL, DN 25MM, INSTALADO EM PRUMADA DE ÁGUA - FORNECIMENTO E
INSTALAÇÃO. AF_06/2022</t>
  </si>
  <si>
    <t>TE, PVC, SOLDÁVEL, DN 50MM, INSTALADO EM RAMAL DE DISTRIBUIÇÃO DE ÁGUA - FORNECIMENTO E
INSTALAÇÃO. AF_06/2022</t>
  </si>
  <si>
    <t>BUCHA DE REDUÇÃO PVC, SOLDÁVEL, LONGA, DN 50 X 25 MM, INSTALADO EM RESERVAÇÃO PREDIAL DE ÁGUA -
FORNECIMENTO E INSTALAÇÃO. AF_04/2024</t>
  </si>
  <si>
    <t>CURVA 90 GRAUS, PVC, SOLDÁVEL, DN 50 MM, INSTALADO EM RESERVAÇÃO PREDIAL DE ÁGUA - FORNECIMENTO
E INSTALAÇÃO. AF_04/2024</t>
  </si>
  <si>
    <t>TUBO, PVC, SOLDÁVEL, DE 50MM, INSTALADO EM RAMAL DE DISTRIBUIÇÃO DE ÁGUA - FORNECIMENTO E
INSTALAÇÃO. AF_06/2022</t>
  </si>
  <si>
    <t>LUVA SIMPLES, PVC, SERIE NORMAL, ESGOTO PREDIAL, DN 100 MM, JUNTA ELÁSTICA, FORNECIDO E INSTALADO EM
PRUMADA DE ESGOTO SANITÁRIO OU VENTILAÇÃO. AF_08/2022</t>
  </si>
  <si>
    <t>LUVA SIMPLES, PVC, SERIE NORMAL, ESGOTO PREDIAL, DN 50 MM, JUNTA ELÁSTICA, FORNECIDO E INSTALADO EM
PRUMADA DE ESGOTO SANITÁRIO OU VENTILAÇÃO. AF_08/2022</t>
  </si>
  <si>
    <t>JOELHO 90 GRAUS, PVC, SERIE NORMAL, ESGOTO PREDIAL, DN 40 MM, JUNTA SOLDÁVEL, FORNECIDO E
INSTALADO EM RAMAL DE DESCARGA OU RAMAL DE ESGOTO SANITÁRIO. AF_08/2022</t>
  </si>
  <si>
    <t>TE, PVC, SERIE NORMAL, ESGOTO PREDIAL, DN 100 X 100 MM, JUNTA ELÁSTICA, FORNECIDO E INSTALADO EM
PRUMADA DE ESGOTO SANITÁRIO OU VENTILAÇÃO. AF_08/2022</t>
  </si>
  <si>
    <t>LUVA SIMPLES, PVC, SERIE NORMAL, ESGOTO PREDIAL, DN 75 MM, JUNTA ELÁSTICA, FORNECIDO E INSTALADO EM
PRUMADA DE ESGOTO SANITÁRIO OU VENTILAÇÃO. AF_08/2023</t>
  </si>
  <si>
    <t>TE, PVC, SERIE NORMAL, ESGOTO PREDIAL, DN 40 X 40 MM, JUNTA SOLDÁVEL, FORNECIDO E INSTALADO EM
RAMAL DE DESCARGA OU RAMAL DE ESGOTO SANITÁRIO. AF_08/2022</t>
  </si>
  <si>
    <t>BUCHA DE REDUÇÃO LONGA, PVC, SÉRIE NORMAL, ESGOTO PREDIAL, DN 50 X 40 MM, JUNTA SOLDÁVEL E
ELÁSTICA, FORNECIDO E INSTALADO EM RAMAL DE DESCARGA OU RAMAL DE ESGOTO SANITÁRIO. AF_08/2022</t>
  </si>
  <si>
    <t>TE, PVC, SÉRIE NORMAL, ESGOTO PREDIAL, DN 100 X 50 MM, JUNTA ELÁSTICA, FORNECIDO E INSTALADO EM
PRUMADA DE ESGOTO SANITÁRIO OU VENTILAÇÃO. AF_08/2022</t>
  </si>
  <si>
    <t>JUNÇÃO DE REDUÇÃO INVERTIDA, PVC, SÉRIE NORMAL, ESGOTO PREDIAL, DN 75 X 50 MM, JUNTA ELÁSTICA,
FORNECIDO E INSTALADO EM RAMAL DE DESCARGA OU RAMAL DE ESGOTO SANITÁRIO. AF_08/2022</t>
  </si>
  <si>
    <t>CAIXA DE GORDURA PEQUENA (CAPACIDADE: 19 L), CIRCULAR, EM PVC, DIÂMETRO INTERNO= 0,3 M. AF_12/2020</t>
  </si>
  <si>
    <r>
      <t xml:space="preserve">BANCADA GRANITO CINZA ANDORINHA 60 CM, ESPESSURA 2,5CM, COM FUROS PARA LOUÇAS E METAIS, COM TESTEIRA E SAIA DE 5CM, PADRÃO ALTO - FORNEC. E INSTALAÇÃO. AF_01/2020 </t>
    </r>
    <r>
      <rPr>
        <b/>
        <sz val="10"/>
        <rFont val="Calibri"/>
        <family val="2"/>
        <scheme val="minor"/>
      </rPr>
      <t>(WC FEMININO E MASCULINO)</t>
    </r>
  </si>
  <si>
    <t>LAVATÓRIO LOUÇA BRANCA COM COLUNA, 45 X 55CM OU EQUIVALENTE, PADRÃO MÉDIO, INCLUSO SIFÃO TIPO
GARRAFA, VÁLVULA E ENGATE FLEXÍVEL DE 40CM EM METAL CROMADO, COM TORNEIRA CROMADA DE MESA,
PADRÃO MÉDIO - FORNECIMENTO E INSTALAÇÃO. AF_01/2020</t>
  </si>
  <si>
    <t>BANCADA GRANITO CINZA 150 X 60 CM, COM CUBA DE EMBUTIR DE AÇO, VÁLVULA AMERICANA EM METAL,
SIFÃO FLEXÍVEL EM PVC, ENGATE FLEXÍVEL 30 CM, TORNEIRA CROMADA LONGA, DE PAREDE, 1/2" OU 3/4", P/
COZINHA, PADRÃO POPULAR - FORNEC. E INSTALAÇÃO. AF_01/2020</t>
  </si>
  <si>
    <t>DIVISORIA SANITÁRIA, TIPO CABINE, EM GRANITO CINZA POLIDO, ESP = 3CM, ASSENTADO COM ARGAMASSA
COLANTE AC III-E, EXCLUSIVE FERRAGENS. AF_01/2021</t>
  </si>
  <si>
    <t>DISJUNTOR BIPOLAR TIPO DIN, CORRENTE NOMINAL DE 20A - FORNECIMENTO E INSTALAÇÃO. AF_10/2020</t>
  </si>
  <si>
    <t>DISJUNTOR TERMOMAGNÉTICO TRIPOLAR , CORRENTE NOMINAL DE 150A - FORNECIMENTO E INSTALAÇÃO. AF_10/2020</t>
  </si>
  <si>
    <t>QUADRO DE DISTRIBUIÇÃO DE ENERGIA EM CHAPA DE AÇO GALVANIZADO, DE EMBUTIR, COM BARRAMENTO
TRIFÁSICO, PARA 30 DISJUNTORES DIN 225A - FORNECIMENTO E INSTALAÇÃO. AF_07/2025</t>
  </si>
  <si>
    <t>TOMADA MÉDIA DE EMBUTIR (2 MÓDULOS), 2P+T 10 A, INCLUINDO SUPORTE E PLACA - FORNECIMENTO E
INSTALAÇÃO. AF_03/2023</t>
  </si>
  <si>
    <t>TOMADA BAIXA DE EMBUTIR (2 MÓDULOS), 2P+T 10 A, INCLUINDO SUPORTE E PLACA - FORNECIMENTO E
INSTALAÇÃO. AF_03/2023</t>
  </si>
  <si>
    <t>INTERRUPTOR PARALELO (1 MÓDULO), 10A/250V, INCLUINDO SUPORTE E PLACA - FORNECIMENTO E
INSTALAÇÃO. AF_03/2023</t>
  </si>
  <si>
    <t>INTERRUPTOR SIMPLES (1 MÓDULO), 10A/250V, INCLUINDO SUPORTE E PLACA - FORNECIMENTO E INSTALAÇÃO.
AF_03/2023</t>
  </si>
  <si>
    <t>INTERRUPTOR PARALELO (2 MÓDULOS), 10A/250V, INCLUINDO SUPORTE E PLACA - FORNECIMENTO E
INSTALAÇÃO. AF_03/2023</t>
  </si>
  <si>
    <t>INTERRUPTOR SIMPLES (3 MÓDULOS), 10A/250V, INCLUINDO SUPORTE E PLACA - FORNECIMENTO E INSTALAÇÃO.
AF_03/2023</t>
  </si>
  <si>
    <t>TOMADA MÉDIA DE EMBUTIR (1 MÓDULO), 2P+T 10 A, INCLUINDO SUPORTE E PLACA - FORNECIMENTO E
INSTALAÇÃO. AF_03/2023</t>
  </si>
  <si>
    <t>TOMADA MÉDIA DE EMBUTIR (2 MÓDULOS), 2P+T 20 A, INCLUINDO SUPORTE E PLACA - FORNECIMENTO E
INSTALAÇÃO. AF_03/2023</t>
  </si>
  <si>
    <t>LUMINÁRIA TIPO PLAFON, DE SOBREPOR, COM LED DE 12/13 W - FORNECIMENTO E INSTALAÇÃO. AF_09/2024</t>
  </si>
  <si>
    <t>CAIXA DE PASSAGEM PARA AR CONDICIONADO - FORNECIMENTO E INSTALAÇÃO. AF_08/2022</t>
  </si>
  <si>
    <t>KIT DE PORTA DE MADEIRA FRISADA, SEMI-OCA (LEVE OU MÉDIA), PADRÃO MÉDIO, 80X210CM, ESPESSURA DE
3,5CM, ITENS INCLUSOS: DOBRADIÇAS, MONTAGEM E INSTALAÇÃO DE BATENTE, FECHADURA COM EXECUÇÃO DO
FURO - FORNECIMENTO E INSTALAÇÃO. AF_12/2019</t>
  </si>
  <si>
    <t>KIT DE PORTA DE MADEIRA PARA PINTURA, SEMI-OCA (LEVE OU MÉDIA), PADRÃO MÉDIO, 90X210CM, ESPESSURA
DE 3,5CM, ITENS INCLUSOS: DOBRADIÇAS, MONTAGEM E INSTALAÇÃO DO BATENTE, FECHADURA COM EXECUÇÃO
DO FURO - FORNECIMENTO E INSTALAÇÃO. AF_12/2019</t>
  </si>
  <si>
    <t>JANELA DE CORRER EM VIDRO TEMPERADO, ESPESSURA DE 8MM, INCLUSIVE ACESSÓRIOS.</t>
  </si>
  <si>
    <t>JANELA DE CORRER EM VIDRO TEMPERADO, ESPESSURA 8MM, INCLUSIVE ACESSÓRIOS.</t>
  </si>
  <si>
    <t>GUARDA-CORPO PANORÂMICO COM PERFIS DE ALUMÍNIO E VIDRO LAMINADO 8 MM, FIXADO COM CHUMBADOR MECÂNICO. AF_04/2019_PS</t>
  </si>
  <si>
    <t>JANELA DE CORRER EM VIDRO TEMPERADO, ESPESSURA 8MM, INCLUSIVE ACESSÓRIOS. (3 UND - 1,50/1,00)</t>
  </si>
  <si>
    <t>JANELA DE CORRER EM VIDRO TEMPERADO, ESPESSURA 8MM, INCLUSIVE ACESSÓRIOS. (9 UND - 1.20 / 1,00)</t>
  </si>
  <si>
    <t>JANELA DE CORRER EM VIDRO TEMPERADO, ESPESSURA 8MM, INCLUSIVE ACESSÓRIOS. (6 UND - 2,00 / 1,00)</t>
  </si>
  <si>
    <t>JANELA DE CORRER EM VIDRO TEMPERADO, ESPESSURA 8MM, INCLUSIVE ACESSÓRIOS. (3 UND - 1,30 / 1,00)</t>
  </si>
  <si>
    <t>JANELA DE CORRER EM VIDRO TEMPERADO, ESPESSURA 8MM, INCLUSIVE ACESSÓRIOS. (1 UND -0,95 / 2,2)</t>
  </si>
  <si>
    <t>JANELA DE CORRER EM VIDRO TEMPERADO, ESPESSURA 8MM, INCLUSIVE ACESSÓRIOS. (2 UND - 3,10 / 0,8)</t>
  </si>
  <si>
    <t>JANELA DE CORRER EM VIDRO TEMPERADO, ESPESSURA 8MM, INCLUSIVE ACESSÓRIOS. (1 UND - 1,1 / 0,8)</t>
  </si>
  <si>
    <t>JANELA DE CORRER EM VIDRO TEMPERADO, ESPESSURA 8MM, INCLUSIVE ACESSÓRIOS. (2 UND - 0,70 / 0,50)</t>
  </si>
  <si>
    <t>JANELA DE CORRER EM VIDRO TEMPERADO, ESPESSURA 8MM, INCLUSIVE ACESSÓRIOS. (1UND - 2,00 / 2,70)</t>
  </si>
  <si>
    <t>PORTA DE CORRER EM VIDRO TEMPERADO, ESPESSURA 8MM, INCLUSIVE ACESSÓRIOS. (2 UND - 2,50 / 2,70)</t>
  </si>
  <si>
    <t>PORTA DE CORRER EM VIDRO TEMPERADO, ESPESSURA 8MM, INCLUSIVE ACESSÓRIOS. (2 UND - 1,65 / 2,10)</t>
  </si>
  <si>
    <t>FUNDO SELADOR ACRÍLICO, APLICAÇÃO MANUAL EM PAREDE, UMA DEMÃO. AF_04/2023</t>
  </si>
  <si>
    <t>FUNDO SELADOR ACRÍLICO, APLICAÇÃO MANUAL EM TETO, UMA DEMÃO. AF_04/2023</t>
  </si>
  <si>
    <t>_____________________________________________</t>
  </si>
  <si>
    <t>14.6</t>
  </si>
  <si>
    <t>14.7</t>
  </si>
  <si>
    <t>14.8</t>
  </si>
  <si>
    <t>14.9</t>
  </si>
  <si>
    <t>14.10</t>
  </si>
  <si>
    <t>14.11</t>
  </si>
  <si>
    <t>14.12</t>
  </si>
  <si>
    <t>14.13</t>
  </si>
  <si>
    <t>14.14</t>
  </si>
  <si>
    <t>14.15</t>
  </si>
  <si>
    <t>14.16</t>
  </si>
  <si>
    <t>14.17</t>
  </si>
  <si>
    <t>14.18</t>
  </si>
  <si>
    <t>14.19</t>
  </si>
  <si>
    <t>14.20</t>
  </si>
  <si>
    <t>14.21</t>
  </si>
  <si>
    <t>14.22</t>
  </si>
  <si>
    <t>14.23</t>
  </si>
  <si>
    <t>14.24</t>
  </si>
  <si>
    <t>14.25</t>
  </si>
  <si>
    <t>14.26</t>
  </si>
  <si>
    <t>CP-001</t>
  </si>
  <si>
    <t>CP-006</t>
  </si>
  <si>
    <t>CP-005</t>
  </si>
  <si>
    <t>16 DE OUTUBRO DE 2025</t>
  </si>
  <si>
    <t>RESUMO</t>
  </si>
  <si>
    <t>TOTAL GERAL</t>
  </si>
  <si>
    <t>TOTAL</t>
  </si>
  <si>
    <t>%</t>
  </si>
  <si>
    <t>DISCRIMINAÇÃO</t>
  </si>
  <si>
    <t>ITEM</t>
  </si>
  <si>
    <t>VALOR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</si>
  <si>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</si>
  <si>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</si>
  <si>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</si>
  <si>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</si>
  <si>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</si>
  <si>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</si>
  <si>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</si>
  <si>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</si>
  <si>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</si>
  <si>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</si>
  <si>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</si>
  <si>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</si>
  <si>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MÊS 13</t>
  </si>
  <si>
    <t>MÊS 14</t>
  </si>
  <si>
    <t>MÊS 15</t>
  </si>
  <si>
    <t>MÊS 16</t>
  </si>
  <si>
    <t>MÊS 17</t>
  </si>
  <si>
    <t>MÊS 18</t>
  </si>
  <si>
    <t>TOTAL SIMPLES</t>
  </si>
  <si>
    <t>TOTAL ACUMULADO</t>
  </si>
  <si>
    <t>CRONOGRAMA FISICO-FINANCEIRO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</si>
</sst>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* #,##0.0000_);_(* \(#,##0.0000\);_(* &quot;-&quot;??_);_(@_)"/>
    <numFmt numFmtId="166" formatCode="_(* #,##0.0000000_);_(* \(#,##0.0000000\);_(* &quot;-&quot;??_);_(@_)"/>
    <numFmt numFmtId="167" formatCode="_-* #,##0.00_-;\-* #,##0.00_-;_-* \-??_-;_-@_-"/>
    <numFmt numFmtId="168" formatCode="_(* #,##0.00_);_(* \(#,##0.00\);_(* \-??_);_(@_)"/>
    <numFmt numFmtId="169" formatCode="_-&quot;R$ &quot;* #,##0.00_-;&quot;-R$ &quot;* #,##0.00_-;_-&quot;R$ &quot;* \-??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8"/>
      <color indexed="8"/>
      <name val="Courier"/>
      <family val="3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8"/>
      <color indexed="54"/>
      <name val="Calibri Light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42"/>
      </patternFill>
    </fill>
    <fill>
      <patternFill patternType="solid">
        <fgColor indexed="4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24"/>
        <bgColor indexed="46"/>
      </patternFill>
    </fill>
    <fill>
      <patternFill patternType="solid">
        <fgColor indexed="22"/>
        <bgColor indexed="44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9"/>
        <bgColor indexed="41"/>
      </patternFill>
    </fill>
    <fill>
      <patternFill patternType="solid">
        <fgColor indexed="55"/>
        <bgColor indexed="46"/>
      </patternFill>
    </fill>
    <fill>
      <patternFill patternType="solid">
        <fgColor indexed="53"/>
        <bgColor indexed="52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9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3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9" fillId="2" borderId="0" applyNumberFormat="0" applyBorder="0" applyAlignment="0" applyProtection="0"/>
    <xf numFmtId="0" fontId="10" fillId="11" borderId="1" applyNumberFormat="0" applyAlignment="0" applyProtection="0"/>
    <xf numFmtId="0" fontId="11" fillId="12" borderId="2" applyNumberFormat="0" applyAlignment="0" applyProtection="0"/>
    <xf numFmtId="0" fontId="12" fillId="0" borderId="3" applyNumberFormat="0" applyFill="0" applyAlignment="0" applyProtection="0"/>
    <xf numFmtId="0" fontId="8" fillId="9" borderId="0" applyNumberFormat="0" applyBorder="0" applyAlignment="0" applyProtection="0"/>
    <xf numFmtId="0" fontId="8" fillId="13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0" borderId="0" applyNumberFormat="0" applyBorder="0" applyAlignment="0" applyProtection="0"/>
    <xf numFmtId="0" fontId="13" fillId="3" borderId="1" applyNumberFormat="0" applyAlignment="0" applyProtection="0"/>
    <xf numFmtId="0" fontId="2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9" fontId="4" fillId="0" borderId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5" borderId="4" applyNumberFormat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ill="0" applyBorder="0" applyAlignment="0" applyProtection="0"/>
    <xf numFmtId="0" fontId="14" fillId="11" borderId="5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7" fillId="0" borderId="9" applyNumberFormat="0" applyFill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4" fillId="0" borderId="0" applyFill="0" applyBorder="0" applyAlignment="0" applyProtection="0"/>
  </cellStyleXfs>
  <cellXfs count="160">
    <xf numFmtId="0" fontId="0" fillId="0" borderId="0" xfId="0"/>
    <xf numFmtId="0" fontId="0" fillId="0" borderId="0" xfId="0"/>
    <xf numFmtId="44" fontId="23" fillId="16" borderId="13" xfId="31" applyFont="1" applyFill="1" applyBorder="1" applyAlignment="1">
      <alignment wrapText="1"/>
    </xf>
    <xf numFmtId="43" fontId="1" fillId="17" borderId="13" xfId="178" applyFont="1" applyFill="1" applyBorder="1"/>
    <xf numFmtId="0" fontId="0" fillId="17" borderId="13" xfId="0" applyFill="1" applyBorder="1" applyAlignment="1">
      <alignment horizontal="right"/>
    </xf>
    <xf numFmtId="0" fontId="6" fillId="17" borderId="13" xfId="178" applyNumberFormat="1" applyFont="1" applyFill="1" applyBorder="1" applyAlignment="1">
      <alignment horizontal="center" vertical="center" wrapText="1"/>
    </xf>
    <xf numFmtId="0" fontId="0" fillId="17" borderId="13" xfId="0" applyFill="1" applyBorder="1" applyAlignment="1">
      <alignment horizontal="center"/>
    </xf>
    <xf numFmtId="0" fontId="5" fillId="17" borderId="13" xfId="0" applyFont="1" applyFill="1" applyBorder="1" applyAlignment="1">
      <alignment vertical="top" wrapText="1"/>
    </xf>
    <xf numFmtId="0" fontId="6" fillId="17" borderId="13" xfId="88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/>
    <xf numFmtId="0" fontId="0" fillId="0" borderId="0" xfId="0" applyFont="1"/>
    <xf numFmtId="0" fontId="0" fillId="0" borderId="13" xfId="0" applyFont="1" applyBorder="1" applyAlignment="1">
      <alignment horizontal="center" vertical="center" wrapText="1"/>
    </xf>
    <xf numFmtId="0" fontId="25" fillId="0" borderId="13" xfId="63" applyFont="1" applyFill="1" applyBorder="1" applyAlignment="1">
      <alignment horizontal="center" vertical="top" wrapText="1"/>
    </xf>
    <xf numFmtId="0" fontId="25" fillId="0" borderId="13" xfId="63" applyFont="1" applyFill="1" applyBorder="1" applyAlignment="1">
      <alignment horizontal="justify" vertical="top" wrapText="1"/>
    </xf>
    <xf numFmtId="0" fontId="26" fillId="0" borderId="13" xfId="38" applyFont="1" applyFill="1" applyBorder="1" applyAlignment="1">
      <alignment wrapText="1"/>
    </xf>
    <xf numFmtId="43" fontId="26" fillId="0" borderId="13" xfId="139" applyFont="1" applyFill="1" applyBorder="1" applyAlignment="1">
      <alignment wrapText="1"/>
    </xf>
    <xf numFmtId="43" fontId="30" fillId="0" borderId="13" xfId="178" applyFont="1" applyFill="1" applyBorder="1" applyAlignment="1">
      <alignment wrapText="1"/>
    </xf>
    <xf numFmtId="43" fontId="24" fillId="17" borderId="13" xfId="139" applyFont="1" applyFill="1" applyBorder="1" applyAlignment="1">
      <alignment vertical="center" wrapText="1"/>
    </xf>
    <xf numFmtId="44" fontId="24" fillId="17" borderId="13" xfId="139" applyNumberFormat="1" applyFont="1" applyFill="1" applyBorder="1" applyAlignment="1">
      <alignment vertical="center" wrapText="1"/>
    </xf>
    <xf numFmtId="44" fontId="24" fillId="17" borderId="13" xfId="139" applyNumberFormat="1" applyFont="1" applyFill="1" applyBorder="1" applyAlignment="1">
      <alignment horizontal="left" vertical="center" wrapText="1"/>
    </xf>
    <xf numFmtId="44" fontId="24" fillId="17" borderId="13" xfId="139" applyNumberFormat="1" applyFont="1" applyFill="1" applyBorder="1" applyAlignment="1">
      <alignment wrapText="1"/>
    </xf>
    <xf numFmtId="0" fontId="0" fillId="0" borderId="0" xfId="0" applyFont="1" applyAlignment="1">
      <alignment wrapText="1"/>
    </xf>
    <xf numFmtId="0" fontId="29" fillId="0" borderId="14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left" vertical="center"/>
    </xf>
    <xf numFmtId="0" fontId="31" fillId="0" borderId="0" xfId="0" applyFont="1" applyFill="1" applyBorder="1" applyAlignment="1">
      <alignment horizontal="left" vertical="center"/>
    </xf>
    <xf numFmtId="10" fontId="29" fillId="0" borderId="0" xfId="0" applyNumberFormat="1" applyFont="1" applyFill="1" applyBorder="1" applyAlignment="1">
      <alignment horizontal="left" vertical="center"/>
    </xf>
    <xf numFmtId="0" fontId="32" fillId="0" borderId="13" xfId="0" applyFont="1" applyFill="1" applyBorder="1" applyAlignment="1">
      <alignment horizontal="center" vertical="top" wrapText="1"/>
    </xf>
    <xf numFmtId="0" fontId="26" fillId="0" borderId="13" xfId="65" applyFont="1" applyFill="1" applyBorder="1" applyAlignment="1">
      <alignment horizontal="center" wrapText="1"/>
    </xf>
    <xf numFmtId="0" fontId="26" fillId="0" borderId="13" xfId="40" applyFont="1" applyFill="1" applyBorder="1" applyAlignment="1">
      <alignment wrapText="1"/>
    </xf>
    <xf numFmtId="44" fontId="33" fillId="17" borderId="13" xfId="178" applyNumberFormat="1" applyFont="1" applyFill="1" applyBorder="1" applyAlignment="1">
      <alignment vertical="center" wrapText="1"/>
    </xf>
    <xf numFmtId="0" fontId="25" fillId="17" borderId="13" xfId="63" applyFont="1" applyFill="1" applyBorder="1" applyAlignment="1">
      <alignment horizontal="justify" vertical="top" wrapText="1"/>
    </xf>
    <xf numFmtId="0" fontId="25" fillId="17" borderId="13" xfId="63" applyFont="1" applyFill="1" applyBorder="1" applyAlignment="1">
      <alignment horizontal="center" vertical="top" wrapText="1"/>
    </xf>
    <xf numFmtId="43" fontId="30" fillId="17" borderId="13" xfId="178" applyFont="1" applyFill="1" applyBorder="1" applyAlignment="1">
      <alignment wrapText="1"/>
    </xf>
    <xf numFmtId="0" fontId="31" fillId="17" borderId="13" xfId="0" applyFont="1" applyFill="1" applyBorder="1" applyAlignment="1">
      <alignment horizontal="center" vertical="center" wrapText="1"/>
    </xf>
    <xf numFmtId="0" fontId="24" fillId="17" borderId="13" xfId="86" applyFont="1" applyFill="1" applyBorder="1" applyAlignment="1">
      <alignment horizontal="center" vertical="center" wrapText="1"/>
    </xf>
    <xf numFmtId="0" fontId="24" fillId="17" borderId="13" xfId="65" applyFont="1" applyFill="1" applyBorder="1" applyAlignment="1">
      <alignment horizontal="justify" vertical="center" wrapText="1"/>
    </xf>
    <xf numFmtId="0" fontId="24" fillId="17" borderId="13" xfId="65" applyFont="1" applyFill="1" applyBorder="1" applyAlignment="1">
      <alignment horizontal="center" vertical="center" wrapText="1"/>
    </xf>
    <xf numFmtId="0" fontId="31" fillId="17" borderId="13" xfId="0" applyFont="1" applyFill="1" applyBorder="1" applyAlignment="1">
      <alignment horizontal="center" vertical="top" wrapText="1"/>
    </xf>
    <xf numFmtId="0" fontId="24" fillId="17" borderId="13" xfId="81" applyFont="1" applyFill="1" applyBorder="1" applyAlignment="1">
      <alignment horizontal="center" vertical="top" wrapText="1"/>
    </xf>
    <xf numFmtId="0" fontId="24" fillId="17" borderId="13" xfId="65" applyFont="1" applyFill="1" applyBorder="1" applyAlignment="1">
      <alignment horizontal="justify" vertical="top" wrapText="1"/>
    </xf>
    <xf numFmtId="43" fontId="24" fillId="17" borderId="13" xfId="139" applyFont="1" applyFill="1" applyBorder="1" applyAlignment="1">
      <alignment horizontal="left" vertical="center" wrapText="1"/>
    </xf>
    <xf numFmtId="44" fontId="33" fillId="17" borderId="13" xfId="178" applyNumberFormat="1" applyFont="1" applyFill="1" applyBorder="1" applyAlignment="1">
      <alignment horizontal="left" vertical="center" wrapText="1"/>
    </xf>
    <xf numFmtId="0" fontId="24" fillId="17" borderId="13" xfId="65" applyFont="1" applyFill="1" applyBorder="1" applyAlignment="1">
      <alignment horizontal="center" wrapText="1"/>
    </xf>
    <xf numFmtId="0" fontId="24" fillId="17" borderId="13" xfId="37" applyFont="1" applyFill="1" applyBorder="1" applyAlignment="1">
      <alignment horizontal="center" vertical="top" wrapText="1"/>
    </xf>
    <xf numFmtId="0" fontId="24" fillId="17" borderId="13" xfId="39" applyFont="1" applyFill="1" applyBorder="1" applyAlignment="1">
      <alignment horizontal="center" vertical="top" wrapText="1"/>
    </xf>
    <xf numFmtId="0" fontId="24" fillId="17" borderId="13" xfId="63" applyFont="1" applyFill="1" applyBorder="1" applyAlignment="1">
      <alignment horizontal="justify" vertical="top" wrapText="1"/>
    </xf>
    <xf numFmtId="0" fontId="34" fillId="0" borderId="0" xfId="74" applyFont="1" applyAlignment="1">
      <alignment horizontal="center"/>
    </xf>
    <xf numFmtId="0" fontId="34" fillId="0" borderId="0" xfId="74" applyFont="1" applyAlignment="1">
      <alignment horizontal="left"/>
    </xf>
    <xf numFmtId="10" fontId="34" fillId="0" borderId="0" xfId="74" applyNumberFormat="1" applyFont="1" applyAlignment="1">
      <alignment horizontal="center"/>
    </xf>
    <xf numFmtId="0" fontId="0" fillId="0" borderId="13" xfId="0" applyFont="1" applyBorder="1"/>
    <xf numFmtId="0" fontId="0" fillId="0" borderId="13" xfId="0" applyFont="1" applyBorder="1" applyAlignment="1">
      <alignment vertical="top" wrapText="1"/>
    </xf>
    <xf numFmtId="0" fontId="0" fillId="0" borderId="13" xfId="0" applyFont="1" applyBorder="1" applyAlignment="1">
      <alignment horizontal="center"/>
    </xf>
    <xf numFmtId="165" fontId="0" fillId="0" borderId="13" xfId="178" applyNumberFormat="1" applyFont="1" applyBorder="1"/>
    <xf numFmtId="43" fontId="0" fillId="0" borderId="13" xfId="178" applyFont="1" applyBorder="1"/>
    <xf numFmtId="0" fontId="33" fillId="17" borderId="13" xfId="88" applyNumberFormat="1" applyFont="1" applyFill="1" applyBorder="1" applyAlignment="1">
      <alignment horizontal="center" vertical="center" wrapText="1"/>
    </xf>
    <xf numFmtId="0" fontId="24" fillId="17" borderId="13" xfId="0" applyFont="1" applyFill="1" applyBorder="1" applyAlignment="1">
      <alignment vertical="top" wrapText="1"/>
    </xf>
    <xf numFmtId="0" fontId="31" fillId="17" borderId="13" xfId="0" applyFont="1" applyFill="1" applyBorder="1" applyAlignment="1">
      <alignment horizontal="center"/>
    </xf>
    <xf numFmtId="0" fontId="33" fillId="17" borderId="13" xfId="178" applyNumberFormat="1" applyFont="1" applyFill="1" applyBorder="1" applyAlignment="1">
      <alignment horizontal="center" vertical="center" wrapText="1"/>
    </xf>
    <xf numFmtId="0" fontId="31" fillId="17" borderId="13" xfId="0" applyFont="1" applyFill="1" applyBorder="1" applyAlignment="1">
      <alignment horizontal="right"/>
    </xf>
    <xf numFmtId="43" fontId="31" fillId="17" borderId="13" xfId="178" applyFont="1" applyFill="1" applyBorder="1"/>
    <xf numFmtId="0" fontId="34" fillId="17" borderId="13" xfId="70" applyFont="1" applyFill="1" applyBorder="1" applyAlignment="1">
      <alignment horizontal="justify"/>
    </xf>
    <xf numFmtId="0" fontId="24" fillId="17" borderId="13" xfId="70" applyFont="1" applyFill="1" applyBorder="1" applyAlignment="1">
      <alignment horizontal="justify"/>
    </xf>
    <xf numFmtId="165" fontId="24" fillId="17" borderId="13" xfId="178" applyNumberFormat="1" applyFont="1" applyFill="1" applyBorder="1" applyAlignment="1">
      <alignment horizontal="center" wrapText="1"/>
    </xf>
    <xf numFmtId="43" fontId="24" fillId="17" borderId="13" xfId="139" applyFont="1" applyFill="1" applyBorder="1"/>
    <xf numFmtId="43" fontId="34" fillId="17" borderId="13" xfId="178" applyFont="1" applyFill="1" applyBorder="1"/>
    <xf numFmtId="0" fontId="31" fillId="17" borderId="13" xfId="0" applyFont="1" applyFill="1" applyBorder="1"/>
    <xf numFmtId="165" fontId="24" fillId="17" borderId="13" xfId="178" applyNumberFormat="1" applyFont="1" applyFill="1" applyBorder="1" applyAlignment="1">
      <alignment horizontal="center"/>
    </xf>
    <xf numFmtId="0" fontId="1" fillId="17" borderId="0" xfId="0" applyFont="1" applyFill="1"/>
    <xf numFmtId="165" fontId="34" fillId="17" borderId="13" xfId="178" applyNumberFormat="1" applyFont="1" applyFill="1" applyBorder="1" applyAlignment="1">
      <alignment horizontal="center" wrapText="1"/>
    </xf>
    <xf numFmtId="166" fontId="33" fillId="17" borderId="13" xfId="178" applyNumberFormat="1" applyFont="1" applyFill="1" applyBorder="1" applyAlignment="1">
      <alignment horizontal="center" vertical="center" wrapText="1"/>
    </xf>
    <xf numFmtId="0" fontId="24" fillId="17" borderId="13" xfId="0" applyFont="1" applyFill="1" applyBorder="1" applyAlignment="1">
      <alignment vertical="top"/>
    </xf>
    <xf numFmtId="0" fontId="29" fillId="17" borderId="13" xfId="0" applyFont="1" applyFill="1" applyBorder="1" applyAlignment="1">
      <alignment horizontal="center" vertical="top"/>
    </xf>
    <xf numFmtId="0" fontId="31" fillId="17" borderId="0" xfId="0" applyFont="1" applyFill="1"/>
    <xf numFmtId="0" fontId="31" fillId="17" borderId="0" xfId="0" applyFont="1" applyFill="1" applyAlignment="1">
      <alignment vertical="top" wrapText="1"/>
    </xf>
    <xf numFmtId="0" fontId="31" fillId="17" borderId="0" xfId="0" applyFont="1" applyFill="1" applyAlignment="1">
      <alignment horizontal="center"/>
    </xf>
    <xf numFmtId="165" fontId="31" fillId="17" borderId="0" xfId="178" applyNumberFormat="1" applyFont="1" applyFill="1"/>
    <xf numFmtId="43" fontId="31" fillId="17" borderId="0" xfId="178" applyFont="1" applyFill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0" fillId="0" borderId="0" xfId="0" applyFont="1" applyBorder="1" applyAlignment="1">
      <alignment horizontal="center" vertical="center" wrapText="1"/>
    </xf>
    <xf numFmtId="44" fontId="0" fillId="0" borderId="13" xfId="0" applyNumberFormat="1" applyFont="1" applyBorder="1" applyAlignment="1">
      <alignment horizontal="center" vertical="center" wrapText="1"/>
    </xf>
    <xf numFmtId="10" fontId="0" fillId="0" borderId="0" xfId="0" applyNumberFormat="1" applyFont="1" applyBorder="1" applyAlignment="1">
      <alignment horizontal="center" vertical="center" wrapText="1"/>
    </xf>
    <xf numFmtId="44" fontId="0" fillId="0" borderId="0" xfId="0" applyNumberFormat="1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44" fontId="0" fillId="0" borderId="26" xfId="0" applyNumberFormat="1" applyFont="1" applyBorder="1" applyAlignment="1">
      <alignment horizontal="center" vertical="center" wrapText="1"/>
    </xf>
    <xf numFmtId="10" fontId="0" fillId="0" borderId="31" xfId="0" applyNumberFormat="1" applyFont="1" applyBorder="1" applyAlignment="1">
      <alignment horizontal="center" vertical="center" wrapText="1"/>
    </xf>
    <xf numFmtId="10" fontId="0" fillId="0" borderId="33" xfId="0" applyNumberFormat="1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44" fontId="0" fillId="0" borderId="35" xfId="0" applyNumberFormat="1" applyFont="1" applyBorder="1" applyAlignment="1">
      <alignment horizontal="center" vertical="center" wrapText="1"/>
    </xf>
    <xf numFmtId="10" fontId="0" fillId="0" borderId="3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44" fontId="2" fillId="0" borderId="25" xfId="0" applyNumberFormat="1" applyFont="1" applyBorder="1" applyAlignment="1">
      <alignment horizontal="center" vertical="center" wrapText="1"/>
    </xf>
    <xf numFmtId="10" fontId="2" fillId="0" borderId="15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0" fillId="18" borderId="13" xfId="0" applyFill="1" applyBorder="1"/>
    <xf numFmtId="0" fontId="0" fillId="18" borderId="17" xfId="0" applyFill="1" applyBorder="1"/>
    <xf numFmtId="0" fontId="2" fillId="0" borderId="25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vertical="center"/>
    </xf>
    <xf numFmtId="44" fontId="0" fillId="0" borderId="13" xfId="0" applyNumberFormat="1" applyBorder="1"/>
    <xf numFmtId="10" fontId="2" fillId="18" borderId="26" xfId="0" applyNumberFormat="1" applyFont="1" applyFill="1" applyBorder="1" applyAlignment="1">
      <alignment horizontal="center" vertical="center" wrapText="1"/>
    </xf>
    <xf numFmtId="10" fontId="0" fillId="18" borderId="13" xfId="0" applyNumberFormat="1" applyFill="1" applyBorder="1"/>
    <xf numFmtId="44" fontId="0" fillId="17" borderId="17" xfId="0" applyNumberFormat="1" applyFill="1" applyBorder="1"/>
    <xf numFmtId="44" fontId="0" fillId="17" borderId="13" xfId="0" applyNumberFormat="1" applyFill="1" applyBorder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0" fillId="0" borderId="23" xfId="0" applyFont="1" applyBorder="1" applyAlignment="1">
      <alignment horizontal="right" vertical="center" wrapText="1"/>
    </xf>
    <xf numFmtId="0" fontId="0" fillId="0" borderId="16" xfId="0" applyFont="1" applyBorder="1" applyAlignment="1">
      <alignment horizontal="right" vertical="center" wrapText="1"/>
    </xf>
    <xf numFmtId="0" fontId="0" fillId="0" borderId="24" xfId="0" applyFont="1" applyBorder="1" applyAlignment="1">
      <alignment horizontal="right" vertical="center" wrapText="1"/>
    </xf>
    <xf numFmtId="0" fontId="0" fillId="0" borderId="42" xfId="0" applyFont="1" applyBorder="1" applyAlignment="1">
      <alignment horizontal="right" vertical="center" wrapText="1"/>
    </xf>
    <xf numFmtId="0" fontId="0" fillId="0" borderId="43" xfId="0" applyFont="1" applyBorder="1" applyAlignment="1">
      <alignment horizontal="right" vertical="center" wrapText="1"/>
    </xf>
    <xf numFmtId="0" fontId="0" fillId="0" borderId="44" xfId="0" applyFont="1" applyBorder="1" applyAlignment="1">
      <alignment horizontal="right" vertical="center" wrapText="1"/>
    </xf>
    <xf numFmtId="0" fontId="0" fillId="17" borderId="45" xfId="0" applyFill="1" applyBorder="1" applyAlignment="1">
      <alignment horizontal="center"/>
    </xf>
    <xf numFmtId="0" fontId="0" fillId="17" borderId="10" xfId="0" applyFill="1" applyBorder="1" applyAlignment="1">
      <alignment horizontal="center"/>
    </xf>
    <xf numFmtId="0" fontId="23" fillId="16" borderId="19" xfId="0" applyFont="1" applyFill="1" applyBorder="1" applyAlignment="1">
      <alignment horizontal="center" vertical="top" wrapText="1"/>
    </xf>
    <xf numFmtId="0" fontId="23" fillId="16" borderId="20" xfId="0" applyFont="1" applyFill="1" applyBorder="1" applyAlignment="1">
      <alignment horizontal="center" vertical="top" wrapText="1"/>
    </xf>
    <xf numFmtId="0" fontId="23" fillId="16" borderId="15" xfId="0" applyFont="1" applyFill="1" applyBorder="1" applyAlignment="1">
      <alignment horizontal="center" vertical="top" wrapText="1"/>
    </xf>
    <xf numFmtId="0" fontId="28" fillId="0" borderId="19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9" fillId="0" borderId="16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left" vertical="center"/>
    </xf>
    <xf numFmtId="0" fontId="29" fillId="0" borderId="43" xfId="0" applyFont="1" applyFill="1" applyBorder="1" applyAlignment="1">
      <alignment horizontal="left" vertical="center"/>
    </xf>
    <xf numFmtId="10" fontId="0" fillId="0" borderId="46" xfId="0" applyNumberFormat="1" applyFont="1" applyBorder="1" applyAlignment="1">
      <alignment horizontal="center" vertical="center" wrapText="1"/>
    </xf>
    <xf numFmtId="10" fontId="0" fillId="0" borderId="11" xfId="0" applyNumberFormat="1" applyFont="1" applyBorder="1" applyAlignment="1">
      <alignment horizontal="center" vertical="center" wrapText="1"/>
    </xf>
    <xf numFmtId="44" fontId="0" fillId="0" borderId="12" xfId="0" applyNumberFormat="1" applyFont="1" applyBorder="1" applyAlignment="1">
      <alignment horizontal="center" vertical="center" wrapText="1"/>
    </xf>
    <xf numFmtId="44" fontId="0" fillId="0" borderId="41" xfId="0" applyNumberFormat="1" applyFont="1" applyBorder="1" applyAlignment="1">
      <alignment horizontal="center" vertical="center" wrapText="1"/>
    </xf>
    <xf numFmtId="10" fontId="0" fillId="0" borderId="47" xfId="0" applyNumberFormat="1" applyFont="1" applyBorder="1" applyAlignment="1">
      <alignment horizontal="center" vertical="center" wrapText="1"/>
    </xf>
    <xf numFmtId="44" fontId="0" fillId="0" borderId="26" xfId="0" applyNumberFormat="1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37" xfId="0" applyFont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 wrapText="1"/>
    </xf>
    <xf numFmtId="44" fontId="0" fillId="0" borderId="38" xfId="0" applyNumberFormat="1" applyFont="1" applyBorder="1" applyAlignment="1">
      <alignment horizontal="center" vertical="center" wrapText="1"/>
    </xf>
    <xf numFmtId="10" fontId="0" fillId="0" borderId="21" xfId="0" applyNumberFormat="1" applyFont="1" applyBorder="1" applyAlignment="1">
      <alignment horizontal="center" vertical="center" wrapText="1"/>
    </xf>
    <xf numFmtId="0" fontId="26" fillId="17" borderId="13" xfId="38" applyFont="1" applyFill="1" applyBorder="1" applyAlignment="1">
      <alignment horizontal="center" wrapText="1"/>
    </xf>
    <xf numFmtId="0" fontId="23" fillId="16" borderId="13" xfId="0" applyFont="1" applyFill="1" applyBorder="1" applyAlignment="1">
      <alignment horizontal="center" vertical="top" wrapText="1"/>
    </xf>
    <xf numFmtId="0" fontId="29" fillId="0" borderId="21" xfId="0" applyFont="1" applyFill="1" applyBorder="1" applyAlignment="1">
      <alignment horizontal="left" vertical="center"/>
    </xf>
    <xf numFmtId="0" fontId="29" fillId="0" borderId="11" xfId="0" applyFont="1" applyFill="1" applyBorder="1" applyAlignment="1">
      <alignment horizontal="left" vertical="center"/>
    </xf>
    <xf numFmtId="0" fontId="29" fillId="0" borderId="10" xfId="0" applyFont="1" applyFill="1" applyBorder="1" applyAlignment="1">
      <alignment horizontal="left" vertical="center"/>
    </xf>
    <xf numFmtId="0" fontId="29" fillId="0" borderId="22" xfId="0" applyFont="1" applyFill="1" applyBorder="1" applyAlignment="1">
      <alignment horizontal="left" vertical="center"/>
    </xf>
    <xf numFmtId="0" fontId="29" fillId="0" borderId="18" xfId="0" applyFont="1" applyFill="1" applyBorder="1" applyAlignment="1">
      <alignment horizontal="left" vertical="center"/>
    </xf>
    <xf numFmtId="0" fontId="35" fillId="0" borderId="19" xfId="74" applyFont="1" applyBorder="1" applyAlignment="1">
      <alignment horizontal="center"/>
    </xf>
    <xf numFmtId="0" fontId="35" fillId="0" borderId="20" xfId="74" applyFont="1" applyBorder="1" applyAlignment="1">
      <alignment horizontal="center"/>
    </xf>
    <xf numFmtId="0" fontId="35" fillId="0" borderId="15" xfId="74" applyFont="1" applyBorder="1" applyAlignment="1">
      <alignment horizontal="center"/>
    </xf>
    <xf numFmtId="0" fontId="34" fillId="0" borderId="16" xfId="74" applyFont="1" applyBorder="1" applyAlignment="1">
      <alignment horizontal="left" vertical="center"/>
    </xf>
    <xf numFmtId="0" fontId="34" fillId="0" borderId="0" xfId="74" applyFont="1" applyAlignment="1">
      <alignment horizontal="left"/>
    </xf>
  </cellXfs>
  <cellStyles count="196">
    <cellStyle name="20% - Ênfase1 2" xfId="1" xr:uid="{F06E7E5B-4D41-42AE-A14D-64FEE2E5124E}"/>
    <cellStyle name="20% - Ênfase2 2" xfId="2" xr:uid="{4EBFDD78-B0A6-4E41-88CF-089B5E35D1CB}"/>
    <cellStyle name="20% - Ênfase3 2" xfId="3" xr:uid="{7DF8233E-ED29-4CC8-B3F2-2EE0F900F317}"/>
    <cellStyle name="20% - Ênfase4 2" xfId="4" xr:uid="{19D7EB05-A7E6-470F-9146-41940D8E4E24}"/>
    <cellStyle name="20% - Ênfase5 2" xfId="5" xr:uid="{595D0646-E80F-445E-9242-65C36EE07200}"/>
    <cellStyle name="20% - Ênfase6 2" xfId="6" xr:uid="{F5FDD2F4-2C2C-45F3-B39A-DECC334B894F}"/>
    <cellStyle name="40% - Ênfase1 2" xfId="7" xr:uid="{E11083C8-F0B9-40F3-890B-B13CA9D4F183}"/>
    <cellStyle name="40% - Ênfase2 2" xfId="8" xr:uid="{0495FE1A-853E-4B44-AA0C-C3FCA7E73C65}"/>
    <cellStyle name="40% - Ênfase3 2" xfId="9" xr:uid="{2E957185-C562-41B0-A785-C60914F3AB6C}"/>
    <cellStyle name="40% - Ênfase4 2" xfId="10" xr:uid="{71C1223C-9B88-4070-9DE3-54469A3CF50F}"/>
    <cellStyle name="40% - Ênfase5 2" xfId="11" xr:uid="{3215AA54-BB61-4CBE-94CF-53A6147407B0}"/>
    <cellStyle name="40% - Ênfase6 2" xfId="12" xr:uid="{908AA90E-5E87-4E8F-88CD-AA71775792F6}"/>
    <cellStyle name="60% - Ênfase1 2" xfId="13" xr:uid="{5717A40C-FD9F-45D5-AFB9-D787E7401070}"/>
    <cellStyle name="60% - Ênfase2 2" xfId="14" xr:uid="{E2CEF467-890F-44FE-A27A-A0B73D3347C1}"/>
    <cellStyle name="60% - Ênfase3 2" xfId="15" xr:uid="{0C501833-DDBF-4F6E-ACBF-C4859CA427D1}"/>
    <cellStyle name="60% - Ênfase4 2" xfId="16" xr:uid="{AD0F2C35-45BD-49EB-ACF9-76CEEEDBBA31}"/>
    <cellStyle name="60% - Ênfase5 2" xfId="17" xr:uid="{D2E2A44C-A1A2-4253-A079-EFE4B70B40D2}"/>
    <cellStyle name="60% - Ênfase6 2" xfId="18" xr:uid="{F4ACB9BF-BC70-44F9-915E-F140527B71D6}"/>
    <cellStyle name="Bom 2" xfId="19" xr:uid="{E6CCF45A-C392-4C3B-85D3-AF4720A9195D}"/>
    <cellStyle name="Cálculo 2" xfId="20" xr:uid="{4F951822-5033-4486-99AE-941D663780C3}"/>
    <cellStyle name="Célula de Verificação 2" xfId="21" xr:uid="{427FAB2D-23A6-46DD-99D2-36B95C052376}"/>
    <cellStyle name="Célula Vinculada 2" xfId="22" xr:uid="{434788C6-409A-43FF-918B-21CED014831F}"/>
    <cellStyle name="Ênfase1 2" xfId="23" xr:uid="{2E4BAA49-8653-4989-B28E-0CE9669E840A}"/>
    <cellStyle name="Ênfase2 2" xfId="24" xr:uid="{AE46F879-33B6-451B-A7B8-8E69E6809B7F}"/>
    <cellStyle name="Ênfase3 2" xfId="25" xr:uid="{5F5EAD78-50E3-4ABC-B23F-11CE4C7620EC}"/>
    <cellStyle name="Ênfase4 2" xfId="26" xr:uid="{24DD2D32-F233-4652-8372-41B28A4612C2}"/>
    <cellStyle name="Ênfase5 2" xfId="27" xr:uid="{D2F3E50C-183C-46A1-AE89-A678A1F2E1D0}"/>
    <cellStyle name="Ênfase6 2" xfId="28" xr:uid="{2D030917-1190-47A2-9D73-4E3829722951}"/>
    <cellStyle name="Entrada 2" xfId="29" xr:uid="{598F75A9-137B-4F6E-AB13-03E98362525E}"/>
    <cellStyle name="Hiperlink 2" xfId="30" xr:uid="{516542B3-F57F-42BD-9641-225571C6DE42}"/>
    <cellStyle name="Moeda 2" xfId="32" xr:uid="{BC75B5AF-ECF0-4E7A-88CD-8C6CE1DAA602}"/>
    <cellStyle name="Moeda 2 2" xfId="33" xr:uid="{AB42953E-7CC1-420D-809C-9F867E743A8F}"/>
    <cellStyle name="Moeda 2 3" xfId="34" xr:uid="{10E58812-DDE9-415F-833A-E89EC82F788B}"/>
    <cellStyle name="Moeda 3" xfId="35" xr:uid="{35B910C5-64F2-4BEF-8253-74364A1759EC}"/>
    <cellStyle name="Moeda 4" xfId="36" xr:uid="{9C3B68C0-AFDC-477B-9344-1F2E88558287}"/>
    <cellStyle name="Moeda 5" xfId="31" xr:uid="{759229E3-5370-4A5C-874F-DAE36EDDDE15}"/>
    <cellStyle name="Normal" xfId="0" builtinId="0"/>
    <cellStyle name="Normal 10" xfId="37" xr:uid="{97813B86-D03E-4A76-9711-36CF3E04EBB5}"/>
    <cellStyle name="Normal 11" xfId="38" xr:uid="{2A06D759-C5EE-47C3-AD3B-BD3317495671}"/>
    <cellStyle name="Normal 12" xfId="39" xr:uid="{2F3C716A-F561-4E92-8CA3-D132FDB7B2C2}"/>
    <cellStyle name="Normal 13" xfId="40" xr:uid="{BC14F3A0-E240-45BD-8736-C65ACC26EA80}"/>
    <cellStyle name="Normal 14" xfId="41" xr:uid="{378F8FE1-13F8-42FD-BFE9-36D8C27F4C09}"/>
    <cellStyle name="Normal 15" xfId="42" xr:uid="{FE33E3FC-037D-4EC1-A785-51D05E20B666}"/>
    <cellStyle name="Normal 16" xfId="43" xr:uid="{DB51C964-40F9-4162-A01D-BF4E2E1103DD}"/>
    <cellStyle name="Normal 17" xfId="44" xr:uid="{65C0B6C2-194B-46B6-BBDA-9845765363E3}"/>
    <cellStyle name="Normal 18" xfId="45" xr:uid="{65C8AEDE-2DA2-4701-9932-583C8AFABEB3}"/>
    <cellStyle name="Normal 19" xfId="46" xr:uid="{2E74594A-A839-4EDF-AF86-752BD4168008}"/>
    <cellStyle name="Normal 2" xfId="47" xr:uid="{65ED13E0-F5D5-457C-9A22-8B8AD6A5F22A}"/>
    <cellStyle name="Normal 2 2" xfId="48" xr:uid="{9E8EFD70-0EB4-42C5-BE2E-A6EED1061F35}"/>
    <cellStyle name="Normal 2 2 2" xfId="49" xr:uid="{3C2D448A-8A4E-4892-A527-B1C0946429B6}"/>
    <cellStyle name="Normal 2 24" xfId="50" xr:uid="{FEF1E2A8-F418-413F-8F8D-39185C066017}"/>
    <cellStyle name="Normal 2 27" xfId="51" xr:uid="{7E2F3F38-8817-4E6D-995B-379AF26BEAA0}"/>
    <cellStyle name="Normal 2 29" xfId="52" xr:uid="{58B640DD-74D9-4E76-A606-D08561233F79}"/>
    <cellStyle name="Normal 2 3" xfId="53" xr:uid="{119890B5-C304-4A62-A05E-D55C9829F310}"/>
    <cellStyle name="Normal 2 31" xfId="54" xr:uid="{F32FE0A1-CDD9-4296-9D1C-C8B1B9762062}"/>
    <cellStyle name="Normal 20" xfId="55" xr:uid="{E241E87C-058D-48E1-B093-3B5287ADA86D}"/>
    <cellStyle name="Normal 21" xfId="56" xr:uid="{60EE8D6C-8F8A-4FAA-B061-C060AED80B20}"/>
    <cellStyle name="Normal 22" xfId="57" xr:uid="{489E8D7D-2365-44F3-A67D-30128D49E6F6}"/>
    <cellStyle name="Normal 23" xfId="58" xr:uid="{A57CBF3E-6C3A-4BA3-ABF4-2B675D8C38E5}"/>
    <cellStyle name="Normal 24" xfId="59" xr:uid="{7923CCDA-46C5-401C-AEEA-7E8CAD913D0D}"/>
    <cellStyle name="Normal 25" xfId="60" xr:uid="{EFE4E8DC-7844-44E1-B510-4E1643280AAA}"/>
    <cellStyle name="Normal 26" xfId="61" xr:uid="{EC2189D2-7CBE-408F-A762-8CE09942C58E}"/>
    <cellStyle name="Normal 27" xfId="62" xr:uid="{25770B63-26FB-4190-98C3-CBE8BF521730}"/>
    <cellStyle name="Normal 28" xfId="63" xr:uid="{C3C2EACE-31F4-4100-A356-A4461F0D351D}"/>
    <cellStyle name="Normal 29" xfId="64" xr:uid="{14F82354-5100-4772-A3A6-E8C4C099AE1A}"/>
    <cellStyle name="Normal 3" xfId="65" xr:uid="{85466B63-C274-4CEA-B797-498066F960EC}"/>
    <cellStyle name="Normal 3 2" xfId="66" xr:uid="{34FB8356-F225-451F-93C0-09EBB8D6A11A}"/>
    <cellStyle name="Normal 30" xfId="67" xr:uid="{647BC109-D851-4CCF-9D08-9D1366A982AD}"/>
    <cellStyle name="Normal 31" xfId="68" xr:uid="{E3E228B0-C929-43F5-A90F-FBDA0D9FBEDF}"/>
    <cellStyle name="Normal 32" xfId="69" xr:uid="{30A527CC-C6F0-40C6-8D42-0BD81BFC1A47}"/>
    <cellStyle name="Normal 33" xfId="70" xr:uid="{B99CC7AE-8137-4D9D-930B-9C009F4F0C1D}"/>
    <cellStyle name="Normal 34" xfId="71" xr:uid="{39AE29CE-5414-4CB3-A2E7-D3E04BDD2FFB}"/>
    <cellStyle name="Normal 35" xfId="72" xr:uid="{70F8C273-2DAF-4140-8E9A-33188F1A7A8F}"/>
    <cellStyle name="Normal 35 2" xfId="73" xr:uid="{B3ED0970-D16E-472C-B983-3EDB400FE114}"/>
    <cellStyle name="Normal 36" xfId="74" xr:uid="{874BC161-653E-4A88-9B82-803C20D0EFB4}"/>
    <cellStyle name="Normal 36 2" xfId="75" xr:uid="{E88E60B0-6C91-40CD-8484-2841A52EF170}"/>
    <cellStyle name="Normal 37" xfId="76" xr:uid="{3CDB4B8F-F027-4F4B-B740-A8E4262E7A6B}"/>
    <cellStyle name="Normal 37 2" xfId="77" xr:uid="{FF7F4FF6-EDF3-4944-98EE-90E6EB7CB88B}"/>
    <cellStyle name="Normal 38" xfId="78" xr:uid="{01E1C30D-D02A-4169-8104-E2D8E402F691}"/>
    <cellStyle name="Normal 4" xfId="79" xr:uid="{875EB720-2777-46D1-93F4-01441C04BE71}"/>
    <cellStyle name="Normal 4 2" xfId="80" xr:uid="{D4CA0AC4-9EF2-430A-843B-22CD17D0FE0B}"/>
    <cellStyle name="Normal 5" xfId="81" xr:uid="{4486F5EB-B7B6-4CC6-B29E-8F6833E9FDDD}"/>
    <cellStyle name="Normal 5 2" xfId="82" xr:uid="{00F6CC4A-F4B0-4C90-8F32-6878D41838B3}"/>
    <cellStyle name="Normal 6" xfId="83" xr:uid="{D10CBCB9-5AC5-4DDD-90B0-E8FF5661827E}"/>
    <cellStyle name="Normal 7" xfId="84" xr:uid="{6F2FDA5E-EBE4-4EE1-9EB7-5D123168D86C}"/>
    <cellStyle name="Normal 7 2" xfId="85" xr:uid="{1FEB5539-E3F4-454C-800D-6C3319C262FF}"/>
    <cellStyle name="Normal 8" xfId="86" xr:uid="{73C7696C-7AB6-4679-A5B6-0C75995DB279}"/>
    <cellStyle name="Normal 9" xfId="87" xr:uid="{2017B044-3944-4C8A-B47E-4AAD1E13C4F2}"/>
    <cellStyle name="Normal_Pesquisa no referencial 10 de maio de 2013 2" xfId="88" xr:uid="{FD70AEC0-6B1A-46B8-8077-98ED128B89A6}"/>
    <cellStyle name="Nota 2" xfId="89" xr:uid="{DE3F8A29-FCB9-44D5-B00E-354A3FDB13A1}"/>
    <cellStyle name="Porcentagem 2" xfId="91" xr:uid="{B1806D79-C639-4BD6-B1CA-6E4DCF8E1705}"/>
    <cellStyle name="Porcentagem 2 2" xfId="92" xr:uid="{F9DEE09E-5036-4C57-818A-73DCBF2481E1}"/>
    <cellStyle name="Porcentagem 2 3" xfId="93" xr:uid="{E84E3DDE-69FC-4724-BBA1-13DA90001D43}"/>
    <cellStyle name="Porcentagem 3" xfId="94" xr:uid="{4A8F8C53-223F-4E8F-B5D0-8900EDC26B87}"/>
    <cellStyle name="Porcentagem 4" xfId="95" xr:uid="{4CCA10FF-51D4-4320-8928-A5778AE5F3A5}"/>
    <cellStyle name="Porcentagem 4 2" xfId="96" xr:uid="{C04388A2-DF2E-49C2-A397-41EA794797A9}"/>
    <cellStyle name="Porcentagem 5" xfId="97" xr:uid="{E0ACDA3F-4B30-47FB-A216-4941F1D93199}"/>
    <cellStyle name="Porcentagem 6" xfId="98" xr:uid="{9D8D8EF0-3FF5-47D7-8857-92DD6319C60F}"/>
    <cellStyle name="Porcentagem 7" xfId="90" xr:uid="{C5EA400A-025B-499E-BDA7-D2854BAF9962}"/>
    <cellStyle name="Saída 2" xfId="99" xr:uid="{C9E02D6C-4741-4330-B19A-5EAAFA79FFE1}"/>
    <cellStyle name="Separador de milhares 11" xfId="100" xr:uid="{2A0EBBC6-EA21-4D23-952D-1258CB9765A2}"/>
    <cellStyle name="Separador de milhares 11 2" xfId="101" xr:uid="{7401372D-10AE-443B-8013-C3F2B578D82B}"/>
    <cellStyle name="Separador de milhares 11 2 2" xfId="102" xr:uid="{B8850EB9-0EE6-465A-B741-B52DCD570F02}"/>
    <cellStyle name="Separador de milhares 13" xfId="103" xr:uid="{18101C7C-9B1A-4328-BE21-BCEA13F2D033}"/>
    <cellStyle name="Separador de milhares 13 2" xfId="104" xr:uid="{96E8886E-6733-411F-B6B9-B1F2A8B6A28D}"/>
    <cellStyle name="Separador de milhares 13 2 2" xfId="105" xr:uid="{CAF27F80-767B-4E32-9BBA-0938505992B3}"/>
    <cellStyle name="Separador de milhares 15" xfId="106" xr:uid="{1A3ECC12-3A4D-4FA5-9324-3F3DCB2474D6}"/>
    <cellStyle name="Separador de milhares 15 2" xfId="107" xr:uid="{3B9CB61C-2B1A-47AC-9E17-E45A5BD26BAB}"/>
    <cellStyle name="Separador de milhares 15 2 2" xfId="108" xr:uid="{913BA9D6-1F8B-462B-96C1-C8156ECE9790}"/>
    <cellStyle name="Separador de milhares 17" xfId="109" xr:uid="{BCEC5684-BC60-4D59-B348-A9018C98BEF1}"/>
    <cellStyle name="Separador de milhares 17 2" xfId="110" xr:uid="{7BF35A0F-6587-4B3A-BDE0-0F6DC0B41472}"/>
    <cellStyle name="Separador de milhares 17 2 2" xfId="111" xr:uid="{B25A741A-B4CB-4713-80D5-0B0E7CEC06C4}"/>
    <cellStyle name="Separador de milhares 19" xfId="112" xr:uid="{8B53D827-F3B8-449A-AACA-74B79E6CFC19}"/>
    <cellStyle name="Separador de milhares 19 2" xfId="113" xr:uid="{589F8327-0D7A-4EC4-BE69-1BADA15F79AC}"/>
    <cellStyle name="Separador de milhares 19 2 2" xfId="114" xr:uid="{21A0ADF7-5747-4CE5-A882-DA991A201422}"/>
    <cellStyle name="Separador de milhares 2" xfId="115" xr:uid="{45EB33A7-58A2-4607-B811-1F377A139324}"/>
    <cellStyle name="Separador de milhares 2 2" xfId="116" xr:uid="{70F912F0-06A8-4070-9095-F518DE34F5E1}"/>
    <cellStyle name="Separador de milhares 2 2 2" xfId="117" xr:uid="{133CCCD0-2423-48FA-A6AC-BA86EE59491B}"/>
    <cellStyle name="Separador de milhares 22" xfId="118" xr:uid="{4AB29031-C002-4BBA-B1DC-FB0C99C14F2B}"/>
    <cellStyle name="Separador de milhares 22 2" xfId="119" xr:uid="{4310053C-C403-4B60-B426-20EA37852166}"/>
    <cellStyle name="Separador de milhares 22 2 2" xfId="120" xr:uid="{3FAEADED-8489-4359-BBD8-FF2F15DDE42F}"/>
    <cellStyle name="Separador de milhares 24" xfId="121" xr:uid="{F01E98E0-7433-4914-B7E2-D346A2B800C9}"/>
    <cellStyle name="Separador de milhares 24 2" xfId="122" xr:uid="{A95F584B-A4D6-4072-A710-A81FD3748E5E}"/>
    <cellStyle name="Separador de milhares 24 2 2" xfId="123" xr:uid="{19BDB92E-E4FF-4AED-9D42-D0AAC59331FE}"/>
    <cellStyle name="Separador de milhares 25" xfId="124" xr:uid="{859EF797-0EA1-4C5D-B1D3-DA2ADAE81614}"/>
    <cellStyle name="Separador de milhares 25 2" xfId="125" xr:uid="{0F3C863C-8009-4E57-AA3F-59FE1AB95896}"/>
    <cellStyle name="Separador de milhares 25 2 2" xfId="126" xr:uid="{95F7E379-4C89-4D16-9B94-4FF42A98AD3B}"/>
    <cellStyle name="Separador de milhares 26" xfId="127" xr:uid="{B143A6E9-4A2E-4876-8EE8-6ECD1350A2C6}"/>
    <cellStyle name="Separador de milhares 26 2" xfId="128" xr:uid="{4F8ED159-714C-4A19-B737-1ACA94FF6C59}"/>
    <cellStyle name="Separador de milhares 26 2 2" xfId="129" xr:uid="{CFC87988-76E6-41B2-BFAD-E5609A866CD6}"/>
    <cellStyle name="Separador de milhares 27" xfId="130" xr:uid="{63FA602E-99E2-4309-ADF9-0EA392FED90C}"/>
    <cellStyle name="Separador de milhares 27 2" xfId="131" xr:uid="{BDE07F33-122D-44F3-BC29-F96D8C4438AA}"/>
    <cellStyle name="Separador de milhares 27 2 2" xfId="132" xr:uid="{7D900B94-CED7-4627-9AE9-8490F47A5FE0}"/>
    <cellStyle name="Separador de milhares 28" xfId="133" xr:uid="{083EC936-C5B4-437C-B9EF-392B433539BF}"/>
    <cellStyle name="Separador de milhares 28 2" xfId="134" xr:uid="{5736219D-A5FF-45A0-A972-FE9BA0B4A356}"/>
    <cellStyle name="Separador de milhares 28 2 2" xfId="135" xr:uid="{1606E485-0D4C-401E-934A-50B394E176E8}"/>
    <cellStyle name="Separador de milhares 29" xfId="136" xr:uid="{FB79D4B5-8708-4F8F-8FA6-CDC2A492852C}"/>
    <cellStyle name="Separador de milhares 29 2" xfId="137" xr:uid="{06BCD98F-77D9-4968-B0E6-8A7E892DF35E}"/>
    <cellStyle name="Separador de milhares 29 2 2" xfId="138" xr:uid="{CC2C88EB-6D61-4F70-99E0-BA8F62104522}"/>
    <cellStyle name="Separador de milhares 3" xfId="139" xr:uid="{118F1FDF-4EBD-4740-8549-C3C0DB57040E}"/>
    <cellStyle name="Separador de milhares 3 2" xfId="140" xr:uid="{0CB3FC86-ADFD-442B-B85C-7DFBA816D34C}"/>
    <cellStyle name="Separador de milhares 3 2 2" xfId="141" xr:uid="{7DF33E30-1323-4593-9A55-850B08F7B385}"/>
    <cellStyle name="Separador de milhares 30" xfId="142" xr:uid="{79E8CE0C-0982-415B-8B8D-CA4655376639}"/>
    <cellStyle name="Separador de milhares 30 2" xfId="143" xr:uid="{C5C76BE3-E6DA-47C7-BDFC-46A467B516D9}"/>
    <cellStyle name="Separador de milhares 30 2 2" xfId="144" xr:uid="{5CA9C401-DE2D-4E01-A316-9489E2503DE8}"/>
    <cellStyle name="Separador de milhares 31" xfId="145" xr:uid="{D82C766B-F9D2-494E-BA22-19E64CA8326E}"/>
    <cellStyle name="Separador de milhares 31 2" xfId="146" xr:uid="{4E9D1C99-CA96-4C00-80AC-4573D2DFF357}"/>
    <cellStyle name="Separador de milhares 31 2 2" xfId="147" xr:uid="{2F8BE7D3-0D90-4A90-92DE-244FB28ED01D}"/>
    <cellStyle name="Separador de milhares 32" xfId="148" xr:uid="{FCDE3FBE-131F-4560-981B-6C39E30E655E}"/>
    <cellStyle name="Separador de milhares 32 2" xfId="149" xr:uid="{C38B58BF-E13D-411F-9CA1-AECF667BC3EC}"/>
    <cellStyle name="Separador de milhares 32 2 2" xfId="150" xr:uid="{F87EB222-9233-4330-BE2D-770CD906E73B}"/>
    <cellStyle name="Separador de milhares 33" xfId="151" xr:uid="{FD289E46-8388-4AEF-A319-2FD3434A9393}"/>
    <cellStyle name="Separador de milhares 33 2" xfId="152" xr:uid="{AD5A7431-67F5-439D-90E9-58BFECCCA562}"/>
    <cellStyle name="Separador de milhares 33 2 2" xfId="153" xr:uid="{13BE95C0-83E4-41C4-AE14-496DCDB03580}"/>
    <cellStyle name="Separador de milhares 34" xfId="154" xr:uid="{BA1B9C15-832D-4B76-B97C-94252EE00F76}"/>
    <cellStyle name="Separador de milhares 34 2" xfId="155" xr:uid="{8094AB7C-FBE1-48A5-8CAD-C82A55551A4F}"/>
    <cellStyle name="Separador de milhares 34 2 2" xfId="156" xr:uid="{D15BF660-152F-473E-A4C5-A6DE5ADA3C9D}"/>
    <cellStyle name="Separador de milhares 38" xfId="157" xr:uid="{14ECA866-6C91-467D-94DF-7D2D4003FD86}"/>
    <cellStyle name="Separador de milhares 38 2" xfId="158" xr:uid="{B64CFECC-F7B0-4CB4-B995-17F509254AE3}"/>
    <cellStyle name="Separador de milhares 38 2 2" xfId="159" xr:uid="{5F798272-8DF4-4BFC-BB28-EB7D9874E31A}"/>
    <cellStyle name="Separador de milhares 4" xfId="160" xr:uid="{A2B6104D-D58A-472B-B3AD-26D2C368FD3D}"/>
    <cellStyle name="Separador de milhares 4 2" xfId="161" xr:uid="{D13D8AB5-B115-4704-B947-73B228EDA5F6}"/>
    <cellStyle name="Separador de milhares 4 2 2" xfId="162" xr:uid="{89E0CBA1-7D91-45D1-9758-1D6D865A56A6}"/>
    <cellStyle name="Separador de milhares 4 3" xfId="163" xr:uid="{C15B4F2B-4AE8-42C4-B695-6EFC5E03E9FB}"/>
    <cellStyle name="Separador de milhares 6" xfId="164" xr:uid="{924BBB8B-B5A0-43AA-A814-1B934021686A}"/>
    <cellStyle name="Separador de milhares 6 2" xfId="165" xr:uid="{B67C0A3C-E685-409B-8377-8FCF4D9B6EB8}"/>
    <cellStyle name="Separador de milhares 6 2 2" xfId="166" xr:uid="{D58581A4-B308-4153-A2CF-4B428F720F76}"/>
    <cellStyle name="Separador de milhares 9" xfId="167" xr:uid="{0B96C761-7D07-4A91-BC26-2C9474BD0A1A}"/>
    <cellStyle name="Separador de milhares 9 2" xfId="168" xr:uid="{48B459E0-05CA-4422-B1DB-2DF777325C0C}"/>
    <cellStyle name="Separador de milhares 9 2 2" xfId="169" xr:uid="{FD15524A-6B01-4E17-BAB3-2296A63E894E}"/>
    <cellStyle name="Texto de Aviso 2" xfId="170" xr:uid="{214F6105-9702-40B7-9C1F-C3CDF88B11C4}"/>
    <cellStyle name="Texto Explicativo 2" xfId="171" xr:uid="{A2DBB450-1FD0-42E2-8F04-625DA62CDB67}"/>
    <cellStyle name="Título 1 2" xfId="172" xr:uid="{E4033789-BD52-4DB8-A3CE-787A90C0CAAC}"/>
    <cellStyle name="Título 2 2" xfId="173" xr:uid="{098F7F35-CBF3-4C60-BB00-993ADB9A55A0}"/>
    <cellStyle name="Título 3 2" xfId="174" xr:uid="{7477B495-86D6-4F61-8AEF-A3A249524FA9}"/>
    <cellStyle name="Título 4 2" xfId="175" xr:uid="{027C6166-BB73-4F10-B526-C5A2479CD033}"/>
    <cellStyle name="Título 5" xfId="176" xr:uid="{7C64DE33-20EA-417F-8F78-9AA41004656F}"/>
    <cellStyle name="Total 2" xfId="177" xr:uid="{A2571D66-7F8D-45FD-B756-C06A389D7C7D}"/>
    <cellStyle name="Vírgula 2" xfId="179" xr:uid="{5A206BE5-63D4-4E3E-93AF-F28AB5268F50}"/>
    <cellStyle name="Vírgula 2 2" xfId="180" xr:uid="{DF433973-E1FE-456E-AF73-EB76E1A71E1B}"/>
    <cellStyle name="Vírgula 2 2 2" xfId="181" xr:uid="{ECA3194F-1DBA-47D1-A9DC-24A40DFF0186}"/>
    <cellStyle name="Vírgula 2 2 2 2" xfId="182" xr:uid="{D9B7D0DB-D404-42D4-905C-59822A8137BC}"/>
    <cellStyle name="Vírgula 2 3" xfId="183" xr:uid="{94C74656-82B8-4ABB-AA38-9AD957678668}"/>
    <cellStyle name="Vírgula 2 3 2" xfId="184" xr:uid="{7F517E6F-A4C6-459A-9C2B-ED09DF0886EF}"/>
    <cellStyle name="Vírgula 2 4" xfId="185" xr:uid="{566DD9AE-2273-4C10-B372-ABCA7E17A26D}"/>
    <cellStyle name="Vírgula 3" xfId="186" xr:uid="{97095766-33DB-4720-A9E6-D99F17F64858}"/>
    <cellStyle name="Vírgula 3 2" xfId="187" xr:uid="{71A0B066-E0CC-49F0-8717-4964955E12C8}"/>
    <cellStyle name="Vírgula 3 2 2" xfId="188" xr:uid="{A93E93C4-0C72-4BD2-B435-CD169BDA3C8C}"/>
    <cellStyle name="Vírgula 3 3" xfId="189" xr:uid="{F72BD2DD-864A-4901-9670-94C810112D18}"/>
    <cellStyle name="Vírgula 4" xfId="190" xr:uid="{405ACC93-5327-430B-8017-5F7EABE93237}"/>
    <cellStyle name="Vírgula 4 2" xfId="191" xr:uid="{5457EA22-7AA7-41C5-95BC-FEAD991C83EF}"/>
    <cellStyle name="Vírgula 4 2 2" xfId="192" xr:uid="{454D97E0-9FB5-45F0-B182-E15128FB9EEE}"/>
    <cellStyle name="Vírgula 5" xfId="193" xr:uid="{E22D00B8-5CAA-4413-B305-674BC0C1D548}"/>
    <cellStyle name="Vírgula 5 2" xfId="194" xr:uid="{2C8C1E11-7031-4199-9834-57ECD7C4C251}"/>
    <cellStyle name="Vírgula 6" xfId="195" xr:uid="{9EBDEE1F-6633-415F-A126-66F4C6BCF4D5}"/>
    <cellStyle name="Vírgula 7" xfId="178" xr:uid="{9EDE1190-9B0D-465B-ACDD-317F124AA5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963387</xdr:colOff>
      <xdr:row>0</xdr:row>
      <xdr:rowOff>57151</xdr:rowOff>
    </xdr:from>
    <xdr:to>
      <xdr:col>21</xdr:col>
      <xdr:colOff>1080952</xdr:colOff>
      <xdr:row>10</xdr:row>
      <xdr:rowOff>133351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638FFC0-118D-404D-AF1C-0A9657AB6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25158" y="57151"/>
          <a:ext cx="7900851" cy="1926771"/>
        </a:xfrm>
        <a:prstGeom prst="rect">
          <a:avLst/>
        </a:prstGeom>
      </xdr:spPr>
    </xdr:pic>
    <xdr:clientData/>
  </xdr:twoCellAnchor>
  <xdr:twoCellAnchor editAs="oneCell">
    <xdr:from>
      <xdr:col>1</xdr:col>
      <xdr:colOff>676271</xdr:colOff>
      <xdr:row>80</xdr:row>
      <xdr:rowOff>71624</xdr:rowOff>
    </xdr:from>
    <xdr:to>
      <xdr:col>3</xdr:col>
      <xdr:colOff>1057819</xdr:colOff>
      <xdr:row>91</xdr:row>
      <xdr:rowOff>121920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F798DB9-6DED-4119-9125-2B6AF6384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471" y="14930624"/>
          <a:ext cx="2057948" cy="20619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0</xdr:row>
      <xdr:rowOff>57150</xdr:rowOff>
    </xdr:from>
    <xdr:to>
      <xdr:col>9</xdr:col>
      <xdr:colOff>419101</xdr:colOff>
      <xdr:row>10</xdr:row>
      <xdr:rowOff>133350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319C389-1659-49D2-9BDA-6B5B0BE97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57150"/>
          <a:ext cx="7901940" cy="1905000"/>
        </a:xfrm>
        <a:prstGeom prst="rect">
          <a:avLst/>
        </a:prstGeom>
      </xdr:spPr>
    </xdr:pic>
    <xdr:clientData/>
  </xdr:twoCellAnchor>
  <xdr:twoCellAnchor editAs="oneCell">
    <xdr:from>
      <xdr:col>4</xdr:col>
      <xdr:colOff>760091</xdr:colOff>
      <xdr:row>53</xdr:row>
      <xdr:rowOff>178304</xdr:rowOff>
    </xdr:from>
    <xdr:to>
      <xdr:col>6</xdr:col>
      <xdr:colOff>1137285</xdr:colOff>
      <xdr:row>65</xdr:row>
      <xdr:rowOff>45720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7BE16C1-4B70-4414-A51A-90545CD3A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7051" y="10389104"/>
          <a:ext cx="2045974" cy="20619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81911</xdr:colOff>
      <xdr:row>232</xdr:row>
      <xdr:rowOff>86864</xdr:rowOff>
    </xdr:from>
    <xdr:to>
      <xdr:col>3</xdr:col>
      <xdr:colOff>2127885</xdr:colOff>
      <xdr:row>243</xdr:row>
      <xdr:rowOff>137160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7CB5BAF-6340-473A-9C5B-5D1E2025B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1" y="147008084"/>
          <a:ext cx="2045974" cy="20619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11</xdr:col>
      <xdr:colOff>1219200</xdr:colOff>
      <xdr:row>7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4F55FC9-C4E1-4BC8-A222-E39482BA4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0" y="0"/>
          <a:ext cx="5486400" cy="1287780"/>
        </a:xfrm>
        <a:prstGeom prst="rect">
          <a:avLst/>
        </a:prstGeom>
      </xdr:spPr>
    </xdr:pic>
    <xdr:clientData/>
  </xdr:twoCellAnchor>
  <xdr:twoCellAnchor editAs="oneCell">
    <xdr:from>
      <xdr:col>9</xdr:col>
      <xdr:colOff>382897</xdr:colOff>
      <xdr:row>82</xdr:row>
      <xdr:rowOff>22860</xdr:rowOff>
    </xdr:from>
    <xdr:to>
      <xdr:col>10</xdr:col>
      <xdr:colOff>104771</xdr:colOff>
      <xdr:row>93</xdr:row>
      <xdr:rowOff>73156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10D62C4-2F71-46FD-BB0B-7D43B1BA1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3197" y="31775400"/>
          <a:ext cx="2045974" cy="2061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D46B9-8495-4CD0-BDC0-3F79E5691015}">
  <sheetPr>
    <pageSetUpPr fitToPage="1"/>
  </sheetPr>
  <dimension ref="A11:V84"/>
  <sheetViews>
    <sheetView showGridLines="0" tabSelected="1" view="pageBreakPreview" zoomScale="50" zoomScaleNormal="100" zoomScaleSheetLayoutView="50" workbookViewId="0">
      <selection activeCell="E57" sqref="E57:V57"/>
    </sheetView>
  </sheetViews>
  <sheetFormatPr defaultRowHeight="14.4" x14ac:dyDescent="0.3"/>
  <cols>
    <col min="1" max="1" width="6.6640625" style="10" customWidth="1"/>
    <col min="2" max="2" width="24.33203125" style="10" customWidth="1"/>
    <col min="3" max="3" width="16.33203125" style="10" hidden="1" customWidth="1"/>
    <col min="4" max="4" width="25.5546875" style="10" bestFit="1" customWidth="1"/>
    <col min="5" max="5" width="13.88671875" style="10" bestFit="1" customWidth="1"/>
    <col min="6" max="6" width="15" style="10" bestFit="1" customWidth="1"/>
    <col min="7" max="11" width="15.109375" style="10" bestFit="1" customWidth="1"/>
    <col min="12" max="16" width="15" style="10" bestFit="1" customWidth="1"/>
    <col min="17" max="22" width="16.6640625" style="10" bestFit="1" customWidth="1"/>
    <col min="23" max="16384" width="8.88671875" style="10"/>
  </cols>
  <sheetData>
    <row r="11" spans="1:22" ht="15" thickBot="1" x14ac:dyDescent="0.35"/>
    <row r="12" spans="1:22" ht="18.600000000000001" thickBot="1" x14ac:dyDescent="0.35">
      <c r="A12" s="125" t="s">
        <v>0</v>
      </c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7"/>
    </row>
    <row r="13" spans="1:22" x14ac:dyDescent="0.3">
      <c r="A13" s="128" t="s">
        <v>363</v>
      </c>
      <c r="B13" s="128"/>
      <c r="C13" s="128"/>
      <c r="D13" s="128"/>
      <c r="E13" s="104"/>
      <c r="F13" s="24" t="s">
        <v>295</v>
      </c>
      <c r="G13" s="24"/>
    </row>
    <row r="14" spans="1:22" x14ac:dyDescent="0.3">
      <c r="A14" s="129" t="s">
        <v>364</v>
      </c>
      <c r="B14" s="129"/>
      <c r="C14" s="129"/>
      <c r="D14" s="129"/>
      <c r="E14" s="24"/>
      <c r="F14" s="25"/>
      <c r="G14" s="25"/>
    </row>
    <row r="15" spans="1:22" ht="15" thickBot="1" x14ac:dyDescent="0.35">
      <c r="A15" s="130" t="s">
        <v>365</v>
      </c>
      <c r="B15" s="130"/>
      <c r="C15" s="130"/>
      <c r="D15" s="130"/>
      <c r="E15" s="104"/>
      <c r="F15" s="24" t="s">
        <v>296</v>
      </c>
      <c r="G15" s="24"/>
    </row>
    <row r="16" spans="1:22" ht="18" customHeight="1" thickBot="1" x14ac:dyDescent="0.35">
      <c r="A16" s="122" t="s">
        <v>475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4"/>
    </row>
    <row r="17" spans="1:22" ht="15" thickBot="1" x14ac:dyDescent="0.35">
      <c r="A17" s="22"/>
      <c r="B17" s="22"/>
      <c r="C17" s="22"/>
      <c r="D17" s="22"/>
      <c r="E17" s="22"/>
    </row>
    <row r="18" spans="1:22" ht="15" thickBot="1" x14ac:dyDescent="0.35">
      <c r="A18" s="95" t="s">
        <v>453</v>
      </c>
      <c r="B18" s="96" t="s">
        <v>452</v>
      </c>
      <c r="C18" s="96" t="s">
        <v>451</v>
      </c>
      <c r="D18" s="97" t="s">
        <v>454</v>
      </c>
      <c r="E18" s="103" t="s">
        <v>455</v>
      </c>
      <c r="F18" s="103" t="s">
        <v>456</v>
      </c>
      <c r="G18" s="103" t="s">
        <v>457</v>
      </c>
      <c r="H18" s="103" t="s">
        <v>458</v>
      </c>
      <c r="I18" s="103" t="s">
        <v>459</v>
      </c>
      <c r="J18" s="103" t="s">
        <v>460</v>
      </c>
      <c r="K18" s="103" t="s">
        <v>461</v>
      </c>
      <c r="L18" s="103" t="s">
        <v>462</v>
      </c>
      <c r="M18" s="103" t="s">
        <v>463</v>
      </c>
      <c r="N18" s="103" t="s">
        <v>464</v>
      </c>
      <c r="O18" s="103" t="s">
        <v>465</v>
      </c>
      <c r="P18" s="103" t="s">
        <v>466</v>
      </c>
      <c r="Q18" s="103" t="s">
        <v>467</v>
      </c>
      <c r="R18" s="103" t="s">
        <v>468</v>
      </c>
      <c r="S18" s="103" t="s">
        <v>469</v>
      </c>
      <c r="T18" s="103" t="s">
        <v>470</v>
      </c>
      <c r="U18" s="103" t="s">
        <v>471</v>
      </c>
      <c r="V18" s="103" t="s">
        <v>472</v>
      </c>
    </row>
    <row r="19" spans="1:22" x14ac:dyDescent="0.3">
      <c r="A19" s="144">
        <v>1</v>
      </c>
      <c r="B19" s="145" t="str">
        <f>'Planilha Orçamentária - Câmara '!D18</f>
        <v>SERVIÇOS GERAIS</v>
      </c>
      <c r="C19" s="146">
        <f>'Planilha Orçamentária - Câmara '!I18</f>
        <v>5699.8493859999999</v>
      </c>
      <c r="D19" s="147">
        <f>C19/$C$53</f>
        <v>3.7857095407298411E-3</v>
      </c>
      <c r="E19" s="106">
        <v>1</v>
      </c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</row>
    <row r="20" spans="1:22" x14ac:dyDescent="0.3">
      <c r="A20" s="141"/>
      <c r="B20" s="138"/>
      <c r="C20" s="136"/>
      <c r="D20" s="132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</row>
    <row r="21" spans="1:22" x14ac:dyDescent="0.3">
      <c r="A21" s="140">
        <v>2</v>
      </c>
      <c r="B21" s="137" t="str">
        <f>'Planilha Orçamentária - Câmara '!D21</f>
        <v>FUNDAÇÃO</v>
      </c>
      <c r="C21" s="133">
        <f>'Planilha Orçamentária - Câmara '!I21</f>
        <v>110355.06636288</v>
      </c>
      <c r="D21" s="131">
        <f>C21/$C$53</f>
        <v>7.3295309982043366E-2</v>
      </c>
      <c r="E21" s="107">
        <v>0.75</v>
      </c>
      <c r="F21" s="107">
        <v>0.25</v>
      </c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</row>
    <row r="22" spans="1:22" x14ac:dyDescent="0.3">
      <c r="A22" s="141"/>
      <c r="B22" s="138"/>
      <c r="C22" s="136"/>
      <c r="D22" s="132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</row>
    <row r="23" spans="1:22" x14ac:dyDescent="0.3">
      <c r="A23" s="140">
        <v>3</v>
      </c>
      <c r="B23" s="137" t="str">
        <f>'Planilha Orçamentária - Câmara '!D43</f>
        <v>SUPERESTRUTURA</v>
      </c>
      <c r="C23" s="133">
        <f>'Planilha Orçamentária - Câmara '!I43</f>
        <v>423620.80816195998</v>
      </c>
      <c r="D23" s="131">
        <f>C23/$C$53</f>
        <v>0.28135924767581527</v>
      </c>
      <c r="E23" s="107"/>
      <c r="F23" s="107"/>
      <c r="G23" s="107">
        <v>0.2</v>
      </c>
      <c r="H23" s="107">
        <v>0.2</v>
      </c>
      <c r="I23" s="107">
        <v>0.2</v>
      </c>
      <c r="J23" s="107">
        <v>0.2</v>
      </c>
      <c r="K23" s="107">
        <v>0.2</v>
      </c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</row>
    <row r="24" spans="1:22" x14ac:dyDescent="0.3">
      <c r="A24" s="141"/>
      <c r="B24" s="138"/>
      <c r="C24" s="136"/>
      <c r="D24" s="132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</row>
    <row r="25" spans="1:22" x14ac:dyDescent="0.3">
      <c r="A25" s="140">
        <v>4</v>
      </c>
      <c r="B25" s="137" t="str">
        <f>'Planilha Orçamentária - Câmara '!D65</f>
        <v>ALVENARIA</v>
      </c>
      <c r="C25" s="133">
        <f>'Planilha Orçamentária - Câmara '!I65</f>
        <v>194636.27775869999</v>
      </c>
      <c r="D25" s="131">
        <f>C25/$C$53</f>
        <v>0.12927296210546815</v>
      </c>
      <c r="E25" s="107"/>
      <c r="F25" s="107">
        <v>0.1</v>
      </c>
      <c r="G25" s="107">
        <v>0.1</v>
      </c>
      <c r="H25" s="107">
        <v>0.1</v>
      </c>
      <c r="I25" s="107">
        <v>0.1</v>
      </c>
      <c r="J25" s="107">
        <v>0.1</v>
      </c>
      <c r="K25" s="107">
        <v>0.1</v>
      </c>
      <c r="L25" s="107">
        <v>0.1</v>
      </c>
      <c r="M25" s="107">
        <v>0.1</v>
      </c>
      <c r="N25" s="107">
        <v>0.1</v>
      </c>
      <c r="O25" s="107">
        <v>0.1</v>
      </c>
      <c r="P25" s="107"/>
      <c r="Q25" s="107"/>
      <c r="R25" s="107"/>
      <c r="S25" s="107"/>
      <c r="T25" s="107"/>
      <c r="U25" s="107"/>
      <c r="V25" s="107"/>
    </row>
    <row r="26" spans="1:22" x14ac:dyDescent="0.3">
      <c r="A26" s="141"/>
      <c r="B26" s="138"/>
      <c r="C26" s="136"/>
      <c r="D26" s="132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</row>
    <row r="27" spans="1:22" x14ac:dyDescent="0.3">
      <c r="A27" s="140">
        <v>5</v>
      </c>
      <c r="B27" s="137" t="str">
        <f>'Planilha Orçamentária - Câmara '!D70</f>
        <v>REVESTIMENTO DE PAREDES</v>
      </c>
      <c r="C27" s="133">
        <f>'Planilha Orçamentária - Câmara '!I70</f>
        <v>181049.27385659999</v>
      </c>
      <c r="D27" s="131">
        <f>C27/$C$53</f>
        <v>0.12024878500555178</v>
      </c>
      <c r="E27" s="107"/>
      <c r="F27" s="107"/>
      <c r="G27" s="107"/>
      <c r="H27" s="107"/>
      <c r="I27" s="107"/>
      <c r="J27" s="107">
        <v>0.1</v>
      </c>
      <c r="K27" s="107">
        <v>0.1</v>
      </c>
      <c r="L27" s="107">
        <v>0.1</v>
      </c>
      <c r="M27" s="107">
        <v>0.1</v>
      </c>
      <c r="N27" s="107">
        <v>0.1</v>
      </c>
      <c r="O27" s="107">
        <v>0.1</v>
      </c>
      <c r="P27" s="107">
        <v>0.1</v>
      </c>
      <c r="Q27" s="107">
        <v>0.1</v>
      </c>
      <c r="R27" s="107">
        <v>0.1</v>
      </c>
      <c r="S27" s="107">
        <v>0.1</v>
      </c>
      <c r="T27" s="107"/>
      <c r="U27" s="107"/>
      <c r="V27" s="107"/>
    </row>
    <row r="28" spans="1:22" x14ac:dyDescent="0.3">
      <c r="A28" s="141"/>
      <c r="B28" s="138"/>
      <c r="C28" s="136"/>
      <c r="D28" s="132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</row>
    <row r="29" spans="1:22" x14ac:dyDescent="0.3">
      <c r="A29" s="140">
        <v>6</v>
      </c>
      <c r="B29" s="137" t="str">
        <f>'Planilha Orçamentária - Câmara '!D74</f>
        <v>REVESTIMENTO DE TETOS</v>
      </c>
      <c r="C29" s="133">
        <f>'Planilha Orçamentária - Câmara '!I74</f>
        <v>38307.086075140003</v>
      </c>
      <c r="D29" s="131">
        <f>C29/$C$53</f>
        <v>2.5442690045181616E-2</v>
      </c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>
        <v>0.25</v>
      </c>
      <c r="T29" s="107">
        <v>0.25</v>
      </c>
      <c r="U29" s="107">
        <v>0.25</v>
      </c>
      <c r="V29" s="107">
        <v>0.25</v>
      </c>
    </row>
    <row r="30" spans="1:22" x14ac:dyDescent="0.3">
      <c r="A30" s="141"/>
      <c r="B30" s="138"/>
      <c r="C30" s="136"/>
      <c r="D30" s="132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</row>
    <row r="31" spans="1:22" x14ac:dyDescent="0.3">
      <c r="A31" s="140">
        <v>7</v>
      </c>
      <c r="B31" s="137" t="str">
        <f>'Planilha Orçamentária - Câmara '!D78</f>
        <v>REVESTIMENTO DE PISO</v>
      </c>
      <c r="C31" s="133">
        <f>'Planilha Orçamentária - Câmara '!I78</f>
        <v>90976.149381699986</v>
      </c>
      <c r="D31" s="131">
        <f>C31/$C$53</f>
        <v>6.0424276743014427E-2</v>
      </c>
      <c r="E31" s="107"/>
      <c r="F31" s="107"/>
      <c r="G31" s="107"/>
      <c r="H31" s="107"/>
      <c r="I31" s="107">
        <v>0.2</v>
      </c>
      <c r="J31" s="107">
        <v>0.2</v>
      </c>
      <c r="K31" s="107">
        <v>0.2</v>
      </c>
      <c r="L31" s="107"/>
      <c r="M31" s="107"/>
      <c r="N31" s="107"/>
      <c r="O31" s="107"/>
      <c r="P31" s="107"/>
      <c r="Q31" s="107"/>
      <c r="R31" s="107"/>
      <c r="S31" s="107"/>
      <c r="T31" s="107">
        <v>0.2</v>
      </c>
      <c r="U31" s="107">
        <v>0.2</v>
      </c>
      <c r="V31" s="107"/>
    </row>
    <row r="32" spans="1:22" x14ac:dyDescent="0.3">
      <c r="A32" s="141"/>
      <c r="B32" s="138"/>
      <c r="C32" s="136"/>
      <c r="D32" s="132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</row>
    <row r="33" spans="1:22" x14ac:dyDescent="0.3">
      <c r="A33" s="140">
        <v>8</v>
      </c>
      <c r="B33" s="137" t="str">
        <f>'Planilha Orçamentária - Câmara '!D85</f>
        <v>COBERTURA</v>
      </c>
      <c r="C33" s="133">
        <f>'Planilha Orçamentária - Câmara '!I85</f>
        <v>75780.921387649985</v>
      </c>
      <c r="D33" s="131">
        <f>C33/$C$53</f>
        <v>5.0331953999902521E-2</v>
      </c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>
        <v>0.2</v>
      </c>
      <c r="Q33" s="107">
        <v>0.2</v>
      </c>
      <c r="R33" s="107">
        <v>0.2</v>
      </c>
      <c r="S33" s="107">
        <v>0.2</v>
      </c>
      <c r="T33" s="107">
        <v>0.2</v>
      </c>
      <c r="U33" s="107"/>
      <c r="V33" s="107"/>
    </row>
    <row r="34" spans="1:22" x14ac:dyDescent="0.3">
      <c r="A34" s="141"/>
      <c r="B34" s="138"/>
      <c r="C34" s="136"/>
      <c r="D34" s="132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</row>
    <row r="35" spans="1:22" x14ac:dyDescent="0.3">
      <c r="A35" s="140">
        <v>9</v>
      </c>
      <c r="B35" s="137" t="str">
        <f>'Planilha Orçamentária - Câmara '!D90</f>
        <v>ÁGUA FRIA - DISTRIBUIÇÃO</v>
      </c>
      <c r="C35" s="133">
        <f>'Planilha Orçamentária - Câmara '!I90</f>
        <v>12749.305252000002</v>
      </c>
      <c r="D35" s="131">
        <f>C35/$C$53</f>
        <v>8.4677968243726982E-3</v>
      </c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>
        <v>0.25</v>
      </c>
      <c r="T35" s="107">
        <v>0.25</v>
      </c>
      <c r="U35" s="107">
        <v>0.25</v>
      </c>
      <c r="V35" s="107">
        <v>0.25</v>
      </c>
    </row>
    <row r="36" spans="1:22" x14ac:dyDescent="0.3">
      <c r="A36" s="141"/>
      <c r="B36" s="138"/>
      <c r="C36" s="136"/>
      <c r="D36" s="132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</row>
    <row r="37" spans="1:22" x14ac:dyDescent="0.3">
      <c r="A37" s="140">
        <v>10</v>
      </c>
      <c r="B37" s="137" t="str">
        <f>'Planilha Orçamentária - Câmara '!D113</f>
        <v>ESGOTO - INSTALAÇÕES</v>
      </c>
      <c r="C37" s="133">
        <f>'Planilha Orçamentária - Câmara '!I113</f>
        <v>20973.329865</v>
      </c>
      <c r="D37" s="131">
        <f>C37/$C$53</f>
        <v>1.3930005793806533E-2</v>
      </c>
      <c r="E37" s="107"/>
      <c r="F37" s="107"/>
      <c r="G37" s="107"/>
      <c r="H37" s="107">
        <v>0.25</v>
      </c>
      <c r="I37" s="107">
        <v>0.25</v>
      </c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>
        <v>0.25</v>
      </c>
      <c r="U37" s="107">
        <v>0.25</v>
      </c>
      <c r="V37" s="107"/>
    </row>
    <row r="38" spans="1:22" x14ac:dyDescent="0.3">
      <c r="A38" s="141"/>
      <c r="B38" s="138"/>
      <c r="C38" s="136"/>
      <c r="D38" s="132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</row>
    <row r="39" spans="1:22" x14ac:dyDescent="0.3">
      <c r="A39" s="140">
        <v>11</v>
      </c>
      <c r="B39" s="137" t="str">
        <f>'Planilha Orçamentária - Câmara '!D141</f>
        <v>ESGOTO - PLUVIAL</v>
      </c>
      <c r="C39" s="133">
        <f>'Planilha Orçamentária - Câmara '!I141</f>
        <v>10466.1860894</v>
      </c>
      <c r="D39" s="131">
        <f>C39/$C$53</f>
        <v>6.9514013179041434E-3</v>
      </c>
      <c r="E39" s="107"/>
      <c r="F39" s="107">
        <v>0.25</v>
      </c>
      <c r="G39" s="107">
        <v>0.25</v>
      </c>
      <c r="H39" s="107">
        <v>0.25</v>
      </c>
      <c r="I39" s="107">
        <v>0.25</v>
      </c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</row>
    <row r="40" spans="1:22" x14ac:dyDescent="0.3">
      <c r="A40" s="141"/>
      <c r="B40" s="138"/>
      <c r="C40" s="136"/>
      <c r="D40" s="132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</row>
    <row r="41" spans="1:22" x14ac:dyDescent="0.3">
      <c r="A41" s="140">
        <v>12</v>
      </c>
      <c r="B41" s="137" t="str">
        <f>'Planilha Orçamentária - Câmara '!D150</f>
        <v>LOUÇAS E METAIS</v>
      </c>
      <c r="C41" s="133">
        <f>'Planilha Orçamentária - Câmara '!I150</f>
        <v>45074.010046740004</v>
      </c>
      <c r="D41" s="131">
        <f>C41/$C$53</f>
        <v>2.9937126109334768E-2</v>
      </c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>
        <v>0.25</v>
      </c>
      <c r="T41" s="107">
        <v>0.25</v>
      </c>
      <c r="U41" s="107">
        <v>0.25</v>
      </c>
      <c r="V41" s="107">
        <v>0.25</v>
      </c>
    </row>
    <row r="42" spans="1:22" x14ac:dyDescent="0.3">
      <c r="A42" s="141"/>
      <c r="B42" s="138"/>
      <c r="C42" s="136"/>
      <c r="D42" s="132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</row>
    <row r="43" spans="1:22" x14ac:dyDescent="0.3">
      <c r="A43" s="140">
        <v>13</v>
      </c>
      <c r="B43" s="137" t="str">
        <f>'Planilha Orçamentária - Câmara '!D160</f>
        <v>DRENOS DE AR CONDICIONADO</v>
      </c>
      <c r="C43" s="133">
        <f>'Planilha Orçamentária - Câmara '!I160</f>
        <v>2424.961636</v>
      </c>
      <c r="D43" s="131">
        <f>C43/$C$53</f>
        <v>1.6106040317236277E-3</v>
      </c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>
        <v>0.5</v>
      </c>
      <c r="V43" s="107">
        <v>0.5</v>
      </c>
    </row>
    <row r="44" spans="1:22" x14ac:dyDescent="0.3">
      <c r="A44" s="141"/>
      <c r="B44" s="138"/>
      <c r="C44" s="136"/>
      <c r="D44" s="132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</row>
    <row r="45" spans="1:22" x14ac:dyDescent="0.3">
      <c r="A45" s="140">
        <v>14</v>
      </c>
      <c r="B45" s="137" t="str">
        <f>'Planilha Orçamentária - Câmara '!D165</f>
        <v>INSTALAÇÕES ELÉTRICAS</v>
      </c>
      <c r="C45" s="133">
        <f>'Planilha Orçamentária - Câmara '!I165</f>
        <v>67484.459419999999</v>
      </c>
      <c r="D45" s="131">
        <f>C45/$C$53</f>
        <v>4.4821633796989911E-2</v>
      </c>
      <c r="E45" s="107"/>
      <c r="F45" s="107"/>
      <c r="G45" s="107"/>
      <c r="H45" s="107"/>
      <c r="I45" s="107"/>
      <c r="J45" s="107"/>
      <c r="K45" s="107"/>
      <c r="L45" s="107"/>
      <c r="M45" s="107">
        <v>0.1</v>
      </c>
      <c r="N45" s="107">
        <v>0.1</v>
      </c>
      <c r="O45" s="107">
        <v>0.1</v>
      </c>
      <c r="P45" s="107">
        <v>0.1</v>
      </c>
      <c r="Q45" s="107">
        <v>0.1</v>
      </c>
      <c r="R45" s="107">
        <v>0.1</v>
      </c>
      <c r="S45" s="107">
        <v>0.1</v>
      </c>
      <c r="T45" s="107">
        <v>0.1</v>
      </c>
      <c r="U45" s="107">
        <v>0.1</v>
      </c>
      <c r="V45" s="107">
        <v>0.1</v>
      </c>
    </row>
    <row r="46" spans="1:22" x14ac:dyDescent="0.3">
      <c r="A46" s="141"/>
      <c r="B46" s="138"/>
      <c r="C46" s="136"/>
      <c r="D46" s="132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</row>
    <row r="47" spans="1:22" x14ac:dyDescent="0.3">
      <c r="A47" s="140">
        <v>15</v>
      </c>
      <c r="B47" s="137" t="str">
        <f>'Planilha Orçamentária - Câmara '!D192</f>
        <v>ESQUADRIAS</v>
      </c>
      <c r="C47" s="133">
        <f>'Planilha Orçamentária - Câmara '!I192</f>
        <v>117105.03511247998</v>
      </c>
      <c r="D47" s="131">
        <f>C47/$C$53</f>
        <v>7.777848477570605E-2</v>
      </c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>
        <v>0.25</v>
      </c>
      <c r="T47" s="107">
        <v>0.25</v>
      </c>
      <c r="U47" s="107">
        <v>0.25</v>
      </c>
      <c r="V47" s="107">
        <v>0.25</v>
      </c>
    </row>
    <row r="48" spans="1:22" x14ac:dyDescent="0.3">
      <c r="A48" s="141"/>
      <c r="B48" s="138"/>
      <c r="C48" s="136"/>
      <c r="D48" s="132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</row>
    <row r="49" spans="1:22" x14ac:dyDescent="0.3">
      <c r="A49" s="140">
        <v>16</v>
      </c>
      <c r="B49" s="137" t="str">
        <f>'Planilha Orçamentária - Câmara '!D209</f>
        <v>PINTURA</v>
      </c>
      <c r="C49" s="133">
        <f>'Planilha Orçamentária - Câmara '!I209</f>
        <v>107783.24915139998</v>
      </c>
      <c r="D49" s="131">
        <f>C49/$C$53</f>
        <v>7.1587167837370722E-2</v>
      </c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>
        <v>0.33329999999999999</v>
      </c>
      <c r="U49" s="107">
        <v>0.33329999999999999</v>
      </c>
      <c r="V49" s="107">
        <v>0.33339999999999997</v>
      </c>
    </row>
    <row r="50" spans="1:22" x14ac:dyDescent="0.3">
      <c r="A50" s="141"/>
      <c r="B50" s="138"/>
      <c r="C50" s="136"/>
      <c r="D50" s="132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</row>
    <row r="51" spans="1:22" x14ac:dyDescent="0.3">
      <c r="A51" s="140">
        <v>17</v>
      </c>
      <c r="B51" s="137" t="str">
        <f>'Planilha Orçamentária - Câmara '!D217</f>
        <v>FINALIZAÇÃO</v>
      </c>
      <c r="C51" s="133">
        <f>'Planilha Orçamentária - Câmara '!I217</f>
        <v>1136.51072</v>
      </c>
      <c r="D51" s="131">
        <f>C51/$C$53</f>
        <v>7.5484441508464467E-4</v>
      </c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>
        <v>1</v>
      </c>
    </row>
    <row r="52" spans="1:22" ht="15" thickBot="1" x14ac:dyDescent="0.35">
      <c r="A52" s="142"/>
      <c r="B52" s="139"/>
      <c r="C52" s="134"/>
      <c r="D52" s="13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</row>
    <row r="53" spans="1:22" ht="15" thickBot="1" x14ac:dyDescent="0.35">
      <c r="A53" s="80"/>
      <c r="B53" s="92" t="s">
        <v>449</v>
      </c>
      <c r="C53" s="93">
        <f>SUM(C19:C51)</f>
        <v>1505622.4796636498</v>
      </c>
      <c r="D53" s="94">
        <f>SUM(D19:D51)</f>
        <v>1</v>
      </c>
      <c r="E53" s="120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</row>
    <row r="54" spans="1:22" x14ac:dyDescent="0.3">
      <c r="A54" s="80"/>
      <c r="B54" s="114" t="s">
        <v>473</v>
      </c>
      <c r="C54" s="115"/>
      <c r="D54" s="116"/>
      <c r="E54" s="102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</row>
    <row r="55" spans="1:22" ht="15" thickBot="1" x14ac:dyDescent="0.35">
      <c r="A55" s="80"/>
      <c r="B55" s="117"/>
      <c r="C55" s="118"/>
      <c r="D55" s="119"/>
      <c r="E55" s="108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</row>
    <row r="56" spans="1:22" x14ac:dyDescent="0.3">
      <c r="A56" s="80"/>
      <c r="B56" s="114" t="s">
        <v>474</v>
      </c>
      <c r="C56" s="115"/>
      <c r="D56" s="116"/>
      <c r="E56" s="102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</row>
    <row r="57" spans="1:22" ht="15" thickBot="1" x14ac:dyDescent="0.35">
      <c r="A57" s="80"/>
      <c r="B57" s="117"/>
      <c r="C57" s="118"/>
      <c r="D57" s="119"/>
      <c r="E57" s="108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</row>
    <row r="58" spans="1:22" x14ac:dyDescent="0.3">
      <c r="A58" s="11"/>
      <c r="B58" s="22"/>
      <c r="C58" s="22"/>
    </row>
    <row r="59" spans="1:22" x14ac:dyDescent="0.3">
      <c r="A59" s="11"/>
      <c r="B59" s="22"/>
      <c r="C59" s="22"/>
      <c r="D59" s="22"/>
      <c r="E59" s="91"/>
    </row>
    <row r="60" spans="1:22" x14ac:dyDescent="0.3">
      <c r="A60" s="11"/>
      <c r="B60" s="22"/>
      <c r="C60" s="22"/>
      <c r="D60" s="22"/>
      <c r="E60" s="91"/>
    </row>
    <row r="61" spans="1:22" x14ac:dyDescent="0.3">
      <c r="A61" s="11"/>
      <c r="B61" s="11"/>
      <c r="C61" s="11"/>
      <c r="D61" s="11"/>
      <c r="E61" s="11"/>
    </row>
    <row r="62" spans="1:22" x14ac:dyDescent="0.3">
      <c r="A62" s="11"/>
      <c r="B62" s="11"/>
      <c r="C62" s="11"/>
      <c r="D62" s="11"/>
      <c r="E62" s="11"/>
    </row>
    <row r="63" spans="1:22" x14ac:dyDescent="0.3">
      <c r="A63" s="11"/>
      <c r="B63" s="11"/>
      <c r="C63" s="11"/>
      <c r="D63" s="11"/>
      <c r="E63" s="11"/>
    </row>
    <row r="64" spans="1:22" x14ac:dyDescent="0.3">
      <c r="A64" s="111"/>
      <c r="B64" s="111"/>
      <c r="C64" s="111"/>
      <c r="D64" s="111"/>
      <c r="E64" s="111"/>
    </row>
    <row r="65" spans="1:20" x14ac:dyDescent="0.3">
      <c r="A65" s="112"/>
      <c r="B65" s="112"/>
      <c r="C65" s="112"/>
      <c r="D65" s="112"/>
      <c r="E65" s="112"/>
    </row>
    <row r="66" spans="1:20" x14ac:dyDescent="0.3">
      <c r="A66" s="113"/>
      <c r="B66" s="113"/>
      <c r="C66" s="113"/>
      <c r="D66" s="113"/>
      <c r="E66" s="113"/>
    </row>
    <row r="67" spans="1:20" x14ac:dyDescent="0.3">
      <c r="A67" s="11"/>
      <c r="B67" s="11"/>
      <c r="C67" s="11"/>
      <c r="D67" s="11"/>
      <c r="E67" s="11"/>
    </row>
    <row r="68" spans="1:20" x14ac:dyDescent="0.3">
      <c r="A68" s="11"/>
      <c r="B68" s="11"/>
      <c r="C68" s="11"/>
      <c r="D68" s="11"/>
      <c r="E68" s="11"/>
    </row>
    <row r="69" spans="1:20" x14ac:dyDescent="0.3">
      <c r="A69" s="11"/>
      <c r="B69" s="11"/>
      <c r="C69" s="11"/>
      <c r="D69" s="11"/>
      <c r="E69" s="11"/>
    </row>
    <row r="70" spans="1:20" x14ac:dyDescent="0.3">
      <c r="A70" s="11"/>
      <c r="B70" s="11"/>
      <c r="C70" s="11"/>
      <c r="D70" s="11"/>
      <c r="E70" s="11"/>
      <c r="S70" s="110" t="s">
        <v>447</v>
      </c>
      <c r="T70" s="110"/>
    </row>
    <row r="71" spans="1:20" x14ac:dyDescent="0.3">
      <c r="A71" s="143"/>
      <c r="B71" s="143"/>
      <c r="C71" s="143"/>
      <c r="D71" s="143"/>
      <c r="E71" s="143"/>
    </row>
    <row r="72" spans="1:20" x14ac:dyDescent="0.3">
      <c r="A72" s="143"/>
      <c r="B72" s="143"/>
      <c r="C72" s="143"/>
      <c r="D72" s="143"/>
      <c r="E72" s="143"/>
    </row>
    <row r="73" spans="1:20" x14ac:dyDescent="0.3">
      <c r="A73" s="143"/>
      <c r="B73" s="143"/>
      <c r="C73" s="143"/>
      <c r="D73" s="143"/>
      <c r="E73" s="143"/>
    </row>
    <row r="74" spans="1:20" x14ac:dyDescent="0.3">
      <c r="A74" s="143"/>
      <c r="B74" s="143"/>
      <c r="C74" s="143"/>
      <c r="D74" s="143"/>
      <c r="E74" s="143"/>
      <c r="I74" s="11"/>
      <c r="J74" s="11"/>
      <c r="K74" s="11"/>
      <c r="L74" s="11"/>
      <c r="M74" s="11"/>
      <c r="N74" s="11"/>
      <c r="O74" s="11"/>
    </row>
    <row r="75" spans="1:20" x14ac:dyDescent="0.3">
      <c r="A75" s="143"/>
      <c r="B75" s="143"/>
      <c r="C75" s="143"/>
      <c r="D75" s="143"/>
      <c r="E75" s="143"/>
      <c r="I75" s="111" t="s">
        <v>422</v>
      </c>
      <c r="J75" s="111"/>
      <c r="K75" s="111"/>
      <c r="L75" s="111"/>
      <c r="M75" s="111"/>
      <c r="N75" s="111"/>
      <c r="O75" s="111"/>
    </row>
    <row r="76" spans="1:20" x14ac:dyDescent="0.3">
      <c r="A76" s="143"/>
      <c r="B76" s="143"/>
      <c r="C76" s="143"/>
      <c r="D76" s="143"/>
      <c r="E76" s="143"/>
      <c r="I76" s="112" t="s">
        <v>249</v>
      </c>
      <c r="J76" s="112"/>
      <c r="K76" s="112"/>
      <c r="L76" s="112"/>
      <c r="M76" s="112"/>
      <c r="N76" s="112"/>
      <c r="O76" s="112"/>
    </row>
    <row r="77" spans="1:20" x14ac:dyDescent="0.3">
      <c r="A77" s="143"/>
      <c r="B77" s="143"/>
      <c r="C77" s="143"/>
      <c r="D77" s="143"/>
      <c r="E77" s="143"/>
      <c r="I77" s="113" t="s">
        <v>250</v>
      </c>
      <c r="J77" s="113"/>
      <c r="K77" s="113"/>
      <c r="L77" s="113"/>
      <c r="M77" s="113"/>
      <c r="N77" s="113"/>
      <c r="O77" s="113"/>
    </row>
    <row r="78" spans="1:20" x14ac:dyDescent="0.3">
      <c r="A78" s="143"/>
      <c r="B78" s="143"/>
      <c r="C78" s="143"/>
      <c r="D78" s="143"/>
      <c r="E78" s="143"/>
    </row>
    <row r="79" spans="1:20" x14ac:dyDescent="0.3">
      <c r="A79" s="143"/>
      <c r="B79" s="143"/>
      <c r="C79" s="143"/>
      <c r="D79" s="143"/>
      <c r="E79" s="143"/>
    </row>
    <row r="80" spans="1:20" x14ac:dyDescent="0.3">
      <c r="A80" s="143"/>
      <c r="B80" s="143"/>
      <c r="C80" s="143"/>
      <c r="D80" s="143"/>
      <c r="E80" s="143"/>
    </row>
    <row r="81" spans="1:5" x14ac:dyDescent="0.3">
      <c r="A81" s="143"/>
      <c r="B81" s="143"/>
      <c r="C81" s="143"/>
      <c r="D81" s="143"/>
      <c r="E81" s="143"/>
    </row>
    <row r="82" spans="1:5" x14ac:dyDescent="0.3">
      <c r="A82" s="143"/>
      <c r="B82" s="143"/>
      <c r="C82" s="143"/>
      <c r="D82" s="143"/>
      <c r="E82" s="143"/>
    </row>
    <row r="83" spans="1:5" x14ac:dyDescent="0.3">
      <c r="A83" s="143"/>
      <c r="B83" s="143"/>
      <c r="C83" s="143"/>
      <c r="D83" s="143"/>
      <c r="E83" s="143"/>
    </row>
    <row r="84" spans="1:5" x14ac:dyDescent="0.3">
      <c r="A84" s="143"/>
      <c r="B84" s="143"/>
      <c r="C84" s="143"/>
      <c r="D84" s="143"/>
      <c r="E84" s="143"/>
    </row>
  </sheetData>
  <mergeCells count="84">
    <mergeCell ref="A19:A20"/>
    <mergeCell ref="B19:B20"/>
    <mergeCell ref="C19:C20"/>
    <mergeCell ref="D19:D20"/>
    <mergeCell ref="A21:A22"/>
    <mergeCell ref="B21:B22"/>
    <mergeCell ref="C21:C22"/>
    <mergeCell ref="D21:D22"/>
    <mergeCell ref="A23:A24"/>
    <mergeCell ref="B23:B24"/>
    <mergeCell ref="C23:C24"/>
    <mergeCell ref="D23:D24"/>
    <mergeCell ref="A25:A26"/>
    <mergeCell ref="B25:B26"/>
    <mergeCell ref="C25:C26"/>
    <mergeCell ref="D25:D26"/>
    <mergeCell ref="A27:A28"/>
    <mergeCell ref="B27:B28"/>
    <mergeCell ref="C27:C28"/>
    <mergeCell ref="D27:D28"/>
    <mergeCell ref="A51:A52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B51:B52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C47:C48"/>
    <mergeCell ref="C49:C50"/>
    <mergeCell ref="C29:C30"/>
    <mergeCell ref="D29:D30"/>
    <mergeCell ref="C31:C32"/>
    <mergeCell ref="C33:C34"/>
    <mergeCell ref="C35:C36"/>
    <mergeCell ref="C37:C38"/>
    <mergeCell ref="D45:D46"/>
    <mergeCell ref="D43:D44"/>
    <mergeCell ref="C39:C40"/>
    <mergeCell ref="C41:C42"/>
    <mergeCell ref="C43:C44"/>
    <mergeCell ref="C45:C46"/>
    <mergeCell ref="E53:V53"/>
    <mergeCell ref="A16:V16"/>
    <mergeCell ref="A12:V12"/>
    <mergeCell ref="A13:D13"/>
    <mergeCell ref="A14:D14"/>
    <mergeCell ref="A15:D15"/>
    <mergeCell ref="D41:D42"/>
    <mergeCell ref="D39:D40"/>
    <mergeCell ref="D37:D38"/>
    <mergeCell ref="D35:D36"/>
    <mergeCell ref="D33:D34"/>
    <mergeCell ref="D31:D32"/>
    <mergeCell ref="C51:C52"/>
    <mergeCell ref="D51:D52"/>
    <mergeCell ref="D49:D50"/>
    <mergeCell ref="D47:D48"/>
    <mergeCell ref="S70:T70"/>
    <mergeCell ref="I75:O75"/>
    <mergeCell ref="I76:O76"/>
    <mergeCell ref="I77:O77"/>
    <mergeCell ref="B54:D55"/>
    <mergeCell ref="B56:D57"/>
    <mergeCell ref="A64:E64"/>
    <mergeCell ref="A65:E65"/>
    <mergeCell ref="A66:E66"/>
    <mergeCell ref="A71:E84"/>
  </mergeCells>
  <phoneticPr fontId="27" type="noConversion"/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4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43208-4A07-4051-A4E7-2F7E4F70934B}">
  <sheetPr>
    <pageSetUpPr fitToPage="1"/>
  </sheetPr>
  <dimension ref="B11:H68"/>
  <sheetViews>
    <sheetView showGridLines="0" view="pageBreakPreview" topLeftCell="A43" zoomScaleNormal="100" zoomScaleSheetLayoutView="100" workbookViewId="0">
      <selection activeCell="F1" sqref="F1:F1048576"/>
    </sheetView>
  </sheetViews>
  <sheetFormatPr defaultRowHeight="14.4" x14ac:dyDescent="0.3"/>
  <cols>
    <col min="1" max="1" width="8.88671875" style="10"/>
    <col min="2" max="2" width="13.109375" style="10" customWidth="1"/>
    <col min="3" max="3" width="5.5546875" style="10" bestFit="1" customWidth="1"/>
    <col min="4" max="4" width="6.6640625" style="10" customWidth="1"/>
    <col min="5" max="5" width="24.33203125" style="10" customWidth="1"/>
    <col min="6" max="6" width="15.109375" style="10" hidden="1" customWidth="1"/>
    <col min="7" max="7" width="25.5546875" style="10" bestFit="1" customWidth="1"/>
    <col min="8" max="8" width="25.5546875" style="10" customWidth="1"/>
    <col min="9" max="16384" width="8.88671875" style="10"/>
  </cols>
  <sheetData>
    <row r="11" spans="2:8" ht="15" thickBot="1" x14ac:dyDescent="0.35"/>
    <row r="12" spans="2:8" ht="18.600000000000001" thickBot="1" x14ac:dyDescent="0.35">
      <c r="B12" s="125" t="s">
        <v>0</v>
      </c>
      <c r="C12" s="126"/>
      <c r="D12" s="126"/>
      <c r="E12" s="126"/>
      <c r="F12" s="126"/>
      <c r="G12" s="126"/>
      <c r="H12" s="126"/>
    </row>
    <row r="13" spans="2:8" x14ac:dyDescent="0.3">
      <c r="B13" s="129" t="s">
        <v>363</v>
      </c>
      <c r="C13" s="129"/>
      <c r="D13" s="129"/>
      <c r="E13" s="129"/>
      <c r="F13" s="129"/>
      <c r="G13" s="129" t="s">
        <v>295</v>
      </c>
      <c r="H13" s="129"/>
    </row>
    <row r="14" spans="2:8" x14ac:dyDescent="0.3">
      <c r="B14" s="24" t="s">
        <v>364</v>
      </c>
      <c r="C14" s="24"/>
      <c r="D14" s="24"/>
      <c r="E14" s="24"/>
      <c r="F14" s="24"/>
      <c r="G14" s="25"/>
      <c r="H14" s="25"/>
    </row>
    <row r="15" spans="2:8" ht="15" thickBot="1" x14ac:dyDescent="0.35">
      <c r="B15" s="129" t="s">
        <v>365</v>
      </c>
      <c r="C15" s="129"/>
      <c r="D15" s="129"/>
      <c r="E15" s="129"/>
      <c r="F15" s="129"/>
      <c r="G15" s="129" t="s">
        <v>296</v>
      </c>
      <c r="H15" s="129"/>
    </row>
    <row r="16" spans="2:8" ht="18" customHeight="1" thickBot="1" x14ac:dyDescent="0.35">
      <c r="B16" s="122" t="s">
        <v>448</v>
      </c>
      <c r="C16" s="123"/>
      <c r="D16" s="123"/>
      <c r="E16" s="123"/>
      <c r="F16" s="123"/>
      <c r="G16" s="123"/>
      <c r="H16" s="123"/>
    </row>
    <row r="17" spans="2:8" x14ac:dyDescent="0.3">
      <c r="B17" s="22"/>
      <c r="C17" s="22"/>
      <c r="D17" s="22"/>
      <c r="E17" s="22"/>
      <c r="F17" s="22"/>
      <c r="G17" s="22"/>
      <c r="H17" s="22"/>
    </row>
    <row r="18" spans="2:8" ht="15" thickBot="1" x14ac:dyDescent="0.35">
      <c r="B18" s="22"/>
      <c r="C18" s="22"/>
      <c r="D18" s="11"/>
      <c r="E18" s="22"/>
      <c r="F18" s="22"/>
      <c r="G18" s="22"/>
      <c r="H18" s="22"/>
    </row>
    <row r="19" spans="2:8" ht="15" thickBot="1" x14ac:dyDescent="0.35">
      <c r="B19" s="22"/>
      <c r="D19" s="95" t="s">
        <v>453</v>
      </c>
      <c r="E19" s="96" t="s">
        <v>452</v>
      </c>
      <c r="F19" s="96" t="s">
        <v>450</v>
      </c>
      <c r="G19" s="97" t="s">
        <v>451</v>
      </c>
    </row>
    <row r="20" spans="2:8" x14ac:dyDescent="0.3">
      <c r="B20" s="22"/>
      <c r="D20" s="98">
        <v>1</v>
      </c>
      <c r="E20" s="84" t="str">
        <f>'Planilha Orçamentária - Câmara '!D18</f>
        <v>SERVIÇOS GERAIS</v>
      </c>
      <c r="F20" s="85">
        <f>'Planilha Orçamentária - Câmara '!I18</f>
        <v>5699.8493859999999</v>
      </c>
      <c r="G20" s="86">
        <f>F20/$F$38</f>
        <v>3.7857095407298411E-3</v>
      </c>
    </row>
    <row r="21" spans="2:8" x14ac:dyDescent="0.3">
      <c r="B21" s="22"/>
      <c r="D21" s="99">
        <v>2</v>
      </c>
      <c r="E21" s="12" t="str">
        <f>'Planilha Orçamentária - Câmara '!D21</f>
        <v>FUNDAÇÃO</v>
      </c>
      <c r="F21" s="81">
        <f>'Planilha Orçamentária - Câmara '!I21</f>
        <v>110355.06636288</v>
      </c>
      <c r="G21" s="87">
        <f t="shared" ref="G21:G36" si="0">F21/$F$38</f>
        <v>7.3295309982043366E-2</v>
      </c>
    </row>
    <row r="22" spans="2:8" x14ac:dyDescent="0.3">
      <c r="B22" s="22"/>
      <c r="D22" s="99">
        <v>3</v>
      </c>
      <c r="E22" s="12" t="str">
        <f>'Planilha Orçamentária - Câmara '!D43</f>
        <v>SUPERESTRUTURA</v>
      </c>
      <c r="F22" s="81">
        <f>'Planilha Orçamentária - Câmara '!I43</f>
        <v>423620.80816195998</v>
      </c>
      <c r="G22" s="87">
        <f t="shared" si="0"/>
        <v>0.28135924767581527</v>
      </c>
    </row>
    <row r="23" spans="2:8" x14ac:dyDescent="0.3">
      <c r="B23" s="22"/>
      <c r="D23" s="99">
        <v>4</v>
      </c>
      <c r="E23" s="12" t="str">
        <f>'Planilha Orçamentária - Câmara '!D65</f>
        <v>ALVENARIA</v>
      </c>
      <c r="F23" s="81">
        <f>'Planilha Orçamentária - Câmara '!I65</f>
        <v>194636.27775869999</v>
      </c>
      <c r="G23" s="87">
        <f t="shared" si="0"/>
        <v>0.12927296210546815</v>
      </c>
    </row>
    <row r="24" spans="2:8" ht="28.8" x14ac:dyDescent="0.3">
      <c r="B24" s="22"/>
      <c r="D24" s="99">
        <v>5</v>
      </c>
      <c r="E24" s="12" t="str">
        <f>'Planilha Orçamentária - Câmara '!D70</f>
        <v>REVESTIMENTO DE PAREDES</v>
      </c>
      <c r="F24" s="81">
        <f>'Planilha Orçamentária - Câmara '!I70</f>
        <v>181049.27385659999</v>
      </c>
      <c r="G24" s="87">
        <f t="shared" si="0"/>
        <v>0.12024878500555178</v>
      </c>
    </row>
    <row r="25" spans="2:8" x14ac:dyDescent="0.3">
      <c r="B25" s="22"/>
      <c r="D25" s="99">
        <v>6</v>
      </c>
      <c r="E25" s="12" t="str">
        <f>'Planilha Orçamentária - Câmara '!D74</f>
        <v>REVESTIMENTO DE TETOS</v>
      </c>
      <c r="F25" s="81">
        <f>'Planilha Orçamentária - Câmara '!I74</f>
        <v>38307.086075140003</v>
      </c>
      <c r="G25" s="87">
        <f t="shared" si="0"/>
        <v>2.5442690045181616E-2</v>
      </c>
    </row>
    <row r="26" spans="2:8" x14ac:dyDescent="0.3">
      <c r="B26" s="22"/>
      <c r="D26" s="99">
        <v>7</v>
      </c>
      <c r="E26" s="12" t="str">
        <f>'Planilha Orçamentária - Câmara '!D78</f>
        <v>REVESTIMENTO DE PISO</v>
      </c>
      <c r="F26" s="81">
        <f>'Planilha Orçamentária - Câmara '!I78</f>
        <v>90976.149381699986</v>
      </c>
      <c r="G26" s="87">
        <f t="shared" si="0"/>
        <v>6.0424276743014427E-2</v>
      </c>
    </row>
    <row r="27" spans="2:8" x14ac:dyDescent="0.3">
      <c r="B27" s="22"/>
      <c r="D27" s="99">
        <v>8</v>
      </c>
      <c r="E27" s="12" t="str">
        <f>'Planilha Orçamentária - Câmara '!D85</f>
        <v>COBERTURA</v>
      </c>
      <c r="F27" s="81">
        <f>'Planilha Orçamentária - Câmara '!I85</f>
        <v>75780.921387649985</v>
      </c>
      <c r="G27" s="87">
        <f t="shared" si="0"/>
        <v>5.0331953999902521E-2</v>
      </c>
    </row>
    <row r="28" spans="2:8" x14ac:dyDescent="0.3">
      <c r="B28" s="22"/>
      <c r="D28" s="99">
        <v>9</v>
      </c>
      <c r="E28" s="12" t="str">
        <f>'Planilha Orçamentária - Câmara '!D90</f>
        <v>ÁGUA FRIA - DISTRIBUIÇÃO</v>
      </c>
      <c r="F28" s="81">
        <f>'Planilha Orçamentária - Câmara '!I90</f>
        <v>12749.305252000002</v>
      </c>
      <c r="G28" s="87">
        <f t="shared" si="0"/>
        <v>8.4677968243726982E-3</v>
      </c>
    </row>
    <row r="29" spans="2:8" x14ac:dyDescent="0.3">
      <c r="B29" s="22"/>
      <c r="D29" s="99">
        <v>10</v>
      </c>
      <c r="E29" s="12" t="str">
        <f>'Planilha Orçamentária - Câmara '!D113</f>
        <v>ESGOTO - INSTALAÇÕES</v>
      </c>
      <c r="F29" s="81">
        <f>'Planilha Orçamentária - Câmara '!I113</f>
        <v>20973.329865</v>
      </c>
      <c r="G29" s="87">
        <f t="shared" si="0"/>
        <v>1.3930005793806533E-2</v>
      </c>
    </row>
    <row r="30" spans="2:8" x14ac:dyDescent="0.3">
      <c r="B30" s="22"/>
      <c r="D30" s="99">
        <v>11</v>
      </c>
      <c r="E30" s="12" t="str">
        <f>'Planilha Orçamentária - Câmara '!D141</f>
        <v>ESGOTO - PLUVIAL</v>
      </c>
      <c r="F30" s="81">
        <f>'Planilha Orçamentária - Câmara '!I141</f>
        <v>10466.1860894</v>
      </c>
      <c r="G30" s="87">
        <f t="shared" si="0"/>
        <v>6.9514013179041434E-3</v>
      </c>
    </row>
    <row r="31" spans="2:8" x14ac:dyDescent="0.3">
      <c r="B31" s="22"/>
      <c r="D31" s="99">
        <v>12</v>
      </c>
      <c r="E31" s="12" t="str">
        <f>'Planilha Orçamentária - Câmara '!D150</f>
        <v>LOUÇAS E METAIS</v>
      </c>
      <c r="F31" s="81">
        <f>'Planilha Orçamentária - Câmara '!I150</f>
        <v>45074.010046740004</v>
      </c>
      <c r="G31" s="87">
        <f t="shared" si="0"/>
        <v>2.9937126109334768E-2</v>
      </c>
    </row>
    <row r="32" spans="2:8" ht="28.8" x14ac:dyDescent="0.3">
      <c r="B32" s="22"/>
      <c r="D32" s="99">
        <v>13</v>
      </c>
      <c r="E32" s="12" t="str">
        <f>'Planilha Orçamentária - Câmara '!D160</f>
        <v>DRENOS DE AR CONDICIONADO</v>
      </c>
      <c r="F32" s="81">
        <f>'Planilha Orçamentária - Câmara '!I160</f>
        <v>2424.961636</v>
      </c>
      <c r="G32" s="87">
        <f t="shared" si="0"/>
        <v>1.6106040317236277E-3</v>
      </c>
    </row>
    <row r="33" spans="2:8" x14ac:dyDescent="0.3">
      <c r="B33" s="22"/>
      <c r="D33" s="99">
        <v>14</v>
      </c>
      <c r="E33" s="12" t="str">
        <f>'Planilha Orçamentária - Câmara '!D165</f>
        <v>INSTALAÇÕES ELÉTRICAS</v>
      </c>
      <c r="F33" s="81">
        <f>'Planilha Orçamentária - Câmara '!I165</f>
        <v>67484.459419999999</v>
      </c>
      <c r="G33" s="87">
        <f t="shared" si="0"/>
        <v>4.4821633796989911E-2</v>
      </c>
    </row>
    <row r="34" spans="2:8" x14ac:dyDescent="0.3">
      <c r="B34" s="22"/>
      <c r="D34" s="99">
        <v>15</v>
      </c>
      <c r="E34" s="12" t="str">
        <f>'Planilha Orçamentária - Câmara '!D192</f>
        <v>ESQUADRIAS</v>
      </c>
      <c r="F34" s="81">
        <f>'Planilha Orçamentária - Câmara '!I192</f>
        <v>117105.03511247998</v>
      </c>
      <c r="G34" s="87">
        <f t="shared" si="0"/>
        <v>7.777848477570605E-2</v>
      </c>
    </row>
    <row r="35" spans="2:8" x14ac:dyDescent="0.3">
      <c r="B35" s="22"/>
      <c r="D35" s="99">
        <v>16</v>
      </c>
      <c r="E35" s="12" t="str">
        <f>'Planilha Orçamentária - Câmara '!D209</f>
        <v>PINTURA</v>
      </c>
      <c r="F35" s="81">
        <f>'Planilha Orçamentária - Câmara '!I209</f>
        <v>107783.24915139998</v>
      </c>
      <c r="G35" s="87">
        <f t="shared" si="0"/>
        <v>7.1587167837370722E-2</v>
      </c>
    </row>
    <row r="36" spans="2:8" ht="15" thickBot="1" x14ac:dyDescent="0.35">
      <c r="B36" s="22"/>
      <c r="D36" s="100">
        <v>17</v>
      </c>
      <c r="E36" s="88" t="str">
        <f>'Planilha Orçamentária - Câmara '!D217</f>
        <v>FINALIZAÇÃO</v>
      </c>
      <c r="F36" s="89">
        <f>'Planilha Orçamentária - Câmara '!I217</f>
        <v>1136.51072</v>
      </c>
      <c r="G36" s="90">
        <f t="shared" si="0"/>
        <v>7.5484441508464467E-4</v>
      </c>
    </row>
    <row r="37" spans="2:8" ht="15" thickBot="1" x14ac:dyDescent="0.35">
      <c r="B37" s="22"/>
      <c r="D37" s="80"/>
      <c r="E37" s="80"/>
      <c r="F37" s="80"/>
      <c r="G37" s="80"/>
    </row>
    <row r="38" spans="2:8" ht="15" thickBot="1" x14ac:dyDescent="0.35">
      <c r="B38" s="22"/>
      <c r="D38" s="80"/>
      <c r="E38" s="92" t="s">
        <v>449</v>
      </c>
      <c r="F38" s="93">
        <f>SUM(F20:F36)</f>
        <v>1505622.4796636498</v>
      </c>
      <c r="G38" s="94">
        <f>SUM(G20:G36)</f>
        <v>1</v>
      </c>
    </row>
    <row r="39" spans="2:8" x14ac:dyDescent="0.3">
      <c r="B39" s="22"/>
      <c r="D39" s="80"/>
      <c r="E39" s="80"/>
      <c r="F39" s="83"/>
      <c r="G39" s="82"/>
    </row>
    <row r="40" spans="2:8" x14ac:dyDescent="0.3">
      <c r="B40" s="22"/>
      <c r="D40" s="80"/>
      <c r="E40" s="80"/>
      <c r="F40" s="83"/>
      <c r="G40" s="82"/>
    </row>
    <row r="41" spans="2:8" x14ac:dyDescent="0.3">
      <c r="B41" s="22"/>
      <c r="D41" s="80"/>
      <c r="E41" s="80"/>
      <c r="F41" s="83"/>
      <c r="G41" s="82"/>
    </row>
    <row r="42" spans="2:8" x14ac:dyDescent="0.3">
      <c r="B42" s="22"/>
      <c r="C42" s="22"/>
      <c r="D42" s="11"/>
      <c r="E42" s="22"/>
      <c r="F42" s="22"/>
      <c r="G42" s="22"/>
      <c r="H42" s="91" t="s">
        <v>447</v>
      </c>
    </row>
    <row r="43" spans="2:8" x14ac:dyDescent="0.3">
      <c r="B43" s="22"/>
      <c r="C43" s="22"/>
      <c r="D43" s="11"/>
      <c r="E43" s="22"/>
      <c r="F43" s="22"/>
      <c r="G43" s="22"/>
      <c r="H43" s="91"/>
    </row>
    <row r="44" spans="2:8" x14ac:dyDescent="0.3">
      <c r="B44" s="22"/>
      <c r="C44" s="22"/>
      <c r="D44" s="11"/>
      <c r="E44" s="22"/>
      <c r="F44" s="22"/>
      <c r="G44" s="22"/>
      <c r="H44" s="91"/>
    </row>
    <row r="45" spans="2:8" x14ac:dyDescent="0.3">
      <c r="B45" s="11"/>
      <c r="C45" s="11"/>
      <c r="D45" s="11"/>
      <c r="E45" s="11"/>
      <c r="F45" s="11"/>
      <c r="G45" s="11"/>
      <c r="H45" s="11"/>
    </row>
    <row r="46" spans="2:8" x14ac:dyDescent="0.3">
      <c r="B46" s="11"/>
      <c r="C46" s="11"/>
      <c r="D46" s="11"/>
      <c r="E46" s="11"/>
      <c r="F46" s="11"/>
      <c r="G46" s="11"/>
      <c r="H46" s="11"/>
    </row>
    <row r="47" spans="2:8" x14ac:dyDescent="0.3">
      <c r="B47" s="11"/>
      <c r="C47" s="11"/>
      <c r="D47" s="11"/>
      <c r="E47" s="11"/>
      <c r="F47" s="11"/>
      <c r="G47" s="11"/>
      <c r="H47" s="11"/>
    </row>
    <row r="48" spans="2:8" x14ac:dyDescent="0.3">
      <c r="B48" s="111" t="s">
        <v>422</v>
      </c>
      <c r="C48" s="111"/>
      <c r="D48" s="111"/>
      <c r="E48" s="111"/>
      <c r="F48" s="111"/>
      <c r="G48" s="111"/>
      <c r="H48" s="111"/>
    </row>
    <row r="49" spans="2:8" x14ac:dyDescent="0.3">
      <c r="B49" s="112" t="s">
        <v>249</v>
      </c>
      <c r="C49" s="112"/>
      <c r="D49" s="112"/>
      <c r="E49" s="112"/>
      <c r="F49" s="112"/>
      <c r="G49" s="112"/>
      <c r="H49" s="112"/>
    </row>
    <row r="50" spans="2:8" x14ac:dyDescent="0.3">
      <c r="B50" s="113" t="s">
        <v>250</v>
      </c>
      <c r="C50" s="113"/>
      <c r="D50" s="113"/>
      <c r="E50" s="113"/>
      <c r="F50" s="113"/>
      <c r="G50" s="113"/>
      <c r="H50" s="113"/>
    </row>
    <row r="51" spans="2:8" x14ac:dyDescent="0.3">
      <c r="B51" s="11"/>
      <c r="C51" s="11"/>
      <c r="D51" s="11"/>
      <c r="E51" s="11"/>
      <c r="F51" s="11"/>
      <c r="G51" s="11"/>
      <c r="H51" s="11"/>
    </row>
    <row r="52" spans="2:8" x14ac:dyDescent="0.3">
      <c r="B52" s="11"/>
      <c r="C52" s="11"/>
      <c r="D52" s="11"/>
      <c r="E52" s="11"/>
      <c r="F52" s="11"/>
      <c r="G52" s="11"/>
      <c r="H52" s="11"/>
    </row>
    <row r="53" spans="2:8" x14ac:dyDescent="0.3">
      <c r="B53" s="11"/>
      <c r="C53" s="11"/>
      <c r="D53" s="11"/>
      <c r="E53" s="11"/>
      <c r="F53" s="11"/>
      <c r="G53" s="11"/>
      <c r="H53" s="11"/>
    </row>
    <row r="54" spans="2:8" x14ac:dyDescent="0.3">
      <c r="B54" s="11"/>
      <c r="C54" s="11"/>
      <c r="D54" s="11"/>
      <c r="E54" s="11"/>
      <c r="F54" s="11"/>
      <c r="G54" s="11"/>
      <c r="H54" s="11"/>
    </row>
    <row r="55" spans="2:8" x14ac:dyDescent="0.3">
      <c r="B55" s="143"/>
      <c r="C55" s="143"/>
      <c r="D55" s="143"/>
      <c r="E55" s="143"/>
      <c r="F55" s="143"/>
      <c r="G55" s="143"/>
      <c r="H55" s="143"/>
    </row>
    <row r="56" spans="2:8" x14ac:dyDescent="0.3">
      <c r="B56" s="143"/>
      <c r="C56" s="143"/>
      <c r="D56" s="143"/>
      <c r="E56" s="143"/>
      <c r="F56" s="143"/>
      <c r="G56" s="143"/>
      <c r="H56" s="143"/>
    </row>
    <row r="57" spans="2:8" x14ac:dyDescent="0.3">
      <c r="B57" s="143"/>
      <c r="C57" s="143"/>
      <c r="D57" s="143"/>
      <c r="E57" s="143"/>
      <c r="F57" s="143"/>
      <c r="G57" s="143"/>
      <c r="H57" s="143"/>
    </row>
    <row r="58" spans="2:8" x14ac:dyDescent="0.3">
      <c r="B58" s="143"/>
      <c r="C58" s="143"/>
      <c r="D58" s="143"/>
      <c r="E58" s="143"/>
      <c r="F58" s="143"/>
      <c r="G58" s="143"/>
      <c r="H58" s="143"/>
    </row>
    <row r="59" spans="2:8" x14ac:dyDescent="0.3">
      <c r="B59" s="143"/>
      <c r="C59" s="143"/>
      <c r="D59" s="143"/>
      <c r="E59" s="143"/>
      <c r="F59" s="143"/>
      <c r="G59" s="143"/>
      <c r="H59" s="143"/>
    </row>
    <row r="60" spans="2:8" x14ac:dyDescent="0.3">
      <c r="B60" s="143"/>
      <c r="C60" s="143"/>
      <c r="D60" s="143"/>
      <c r="E60" s="143"/>
      <c r="F60" s="143"/>
      <c r="G60" s="143"/>
      <c r="H60" s="143"/>
    </row>
    <row r="61" spans="2:8" x14ac:dyDescent="0.3">
      <c r="B61" s="143"/>
      <c r="C61" s="143"/>
      <c r="D61" s="143"/>
      <c r="E61" s="143"/>
      <c r="F61" s="143"/>
      <c r="G61" s="143"/>
      <c r="H61" s="143"/>
    </row>
    <row r="62" spans="2:8" x14ac:dyDescent="0.3">
      <c r="B62" s="143"/>
      <c r="C62" s="143"/>
      <c r="D62" s="143"/>
      <c r="E62" s="143"/>
      <c r="F62" s="143"/>
      <c r="G62" s="143"/>
      <c r="H62" s="143"/>
    </row>
    <row r="63" spans="2:8" x14ac:dyDescent="0.3">
      <c r="B63" s="143"/>
      <c r="C63" s="143"/>
      <c r="D63" s="143"/>
      <c r="E63" s="143"/>
      <c r="F63" s="143"/>
      <c r="G63" s="143"/>
      <c r="H63" s="143"/>
    </row>
    <row r="64" spans="2:8" x14ac:dyDescent="0.3">
      <c r="B64" s="143"/>
      <c r="C64" s="143"/>
      <c r="D64" s="143"/>
      <c r="E64" s="143"/>
      <c r="F64" s="143"/>
      <c r="G64" s="143"/>
      <c r="H64" s="143"/>
    </row>
    <row r="65" spans="2:8" x14ac:dyDescent="0.3">
      <c r="B65" s="143"/>
      <c r="C65" s="143"/>
      <c r="D65" s="143"/>
      <c r="E65" s="143"/>
      <c r="F65" s="143"/>
      <c r="G65" s="143"/>
      <c r="H65" s="143"/>
    </row>
    <row r="66" spans="2:8" x14ac:dyDescent="0.3">
      <c r="B66" s="143"/>
      <c r="C66" s="143"/>
      <c r="D66" s="143"/>
      <c r="E66" s="143"/>
      <c r="F66" s="143"/>
      <c r="G66" s="143"/>
      <c r="H66" s="143"/>
    </row>
    <row r="67" spans="2:8" x14ac:dyDescent="0.3">
      <c r="B67" s="143"/>
      <c r="C67" s="143"/>
      <c r="D67" s="143"/>
      <c r="E67" s="143"/>
      <c r="F67" s="143"/>
      <c r="G67" s="143"/>
      <c r="H67" s="143"/>
    </row>
    <row r="68" spans="2:8" x14ac:dyDescent="0.3">
      <c r="B68" s="143"/>
      <c r="C68" s="143"/>
      <c r="D68" s="143"/>
      <c r="E68" s="143"/>
      <c r="F68" s="143"/>
      <c r="G68" s="143"/>
      <c r="H68" s="143"/>
    </row>
  </sheetData>
  <mergeCells count="10">
    <mergeCell ref="B12:H12"/>
    <mergeCell ref="B48:H48"/>
    <mergeCell ref="B49:H49"/>
    <mergeCell ref="B50:H50"/>
    <mergeCell ref="B55:H68"/>
    <mergeCell ref="B13:F13"/>
    <mergeCell ref="G13:H13"/>
    <mergeCell ref="B15:F15"/>
    <mergeCell ref="G15:H15"/>
    <mergeCell ref="B16:H16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80" orientation="portrait" r:id="rId1"/>
  <colBreaks count="1" manualBreakCount="1">
    <brk id="1" max="35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86251-EFAB-4D72-A6A9-636EC137C473}">
  <dimension ref="B11:J246"/>
  <sheetViews>
    <sheetView showGridLines="0" view="pageBreakPreview" topLeftCell="A217" zoomScaleNormal="100" zoomScaleSheetLayoutView="100" workbookViewId="0">
      <selection activeCell="P92" sqref="P92"/>
    </sheetView>
  </sheetViews>
  <sheetFormatPr defaultRowHeight="14.4" x14ac:dyDescent="0.3"/>
  <cols>
    <col min="2" max="2" width="13.109375" customWidth="1"/>
    <col min="3" max="3" width="5.5546875" bestFit="1" customWidth="1"/>
    <col min="4" max="4" width="33.77734375" bestFit="1" customWidth="1"/>
    <col min="5" max="5" width="5.88671875" bestFit="1" customWidth="1"/>
    <col min="6" max="6" width="11.109375" bestFit="1" customWidth="1"/>
    <col min="7" max="7" width="25.5546875" hidden="1" customWidth="1"/>
    <col min="8" max="8" width="25.5546875" style="1" hidden="1" customWidth="1"/>
    <col min="9" max="9" width="21.33203125" hidden="1" customWidth="1"/>
  </cols>
  <sheetData>
    <row r="11" spans="2:9" ht="15" thickBot="1" x14ac:dyDescent="0.35"/>
    <row r="12" spans="2:9" ht="18.600000000000001" thickBot="1" x14ac:dyDescent="0.35">
      <c r="B12" s="125" t="s">
        <v>0</v>
      </c>
      <c r="C12" s="126"/>
      <c r="D12" s="126"/>
      <c r="E12" s="126"/>
      <c r="F12" s="126"/>
      <c r="G12" s="126"/>
      <c r="H12" s="126"/>
      <c r="I12" s="127"/>
    </row>
    <row r="13" spans="2:9" x14ac:dyDescent="0.3">
      <c r="B13" s="150" t="s">
        <v>363</v>
      </c>
      <c r="C13" s="128"/>
      <c r="D13" s="128"/>
      <c r="E13" s="128"/>
      <c r="F13" s="128"/>
      <c r="G13" s="128" t="s">
        <v>295</v>
      </c>
      <c r="H13" s="128"/>
      <c r="I13" s="153"/>
    </row>
    <row r="14" spans="2:9" x14ac:dyDescent="0.3">
      <c r="B14" s="23" t="s">
        <v>364</v>
      </c>
      <c r="C14" s="24"/>
      <c r="D14" s="24"/>
      <c r="E14" s="24"/>
      <c r="F14" s="24"/>
      <c r="G14" s="25"/>
      <c r="H14" s="25"/>
      <c r="I14" s="26"/>
    </row>
    <row r="15" spans="2:9" x14ac:dyDescent="0.3">
      <c r="B15" s="151" t="s">
        <v>365</v>
      </c>
      <c r="C15" s="152"/>
      <c r="D15" s="152"/>
      <c r="E15" s="152"/>
      <c r="F15" s="152"/>
      <c r="G15" s="152" t="s">
        <v>296</v>
      </c>
      <c r="H15" s="152"/>
      <c r="I15" s="154"/>
    </row>
    <row r="16" spans="2:9" ht="28.8" x14ac:dyDescent="0.3">
      <c r="B16" s="12" t="s">
        <v>1</v>
      </c>
      <c r="C16" s="12" t="s">
        <v>2</v>
      </c>
      <c r="D16" s="12" t="s">
        <v>3</v>
      </c>
      <c r="E16" s="12" t="s">
        <v>4</v>
      </c>
      <c r="F16" s="12" t="s">
        <v>5</v>
      </c>
      <c r="G16" s="12" t="s">
        <v>6</v>
      </c>
      <c r="H16" s="12" t="s">
        <v>252</v>
      </c>
      <c r="I16" s="12" t="s">
        <v>253</v>
      </c>
    </row>
    <row r="17" spans="2:9" ht="18" customHeight="1" x14ac:dyDescent="0.35">
      <c r="B17" s="149" t="s">
        <v>7</v>
      </c>
      <c r="C17" s="149"/>
      <c r="D17" s="149"/>
      <c r="E17" s="149"/>
      <c r="F17" s="149"/>
      <c r="G17" s="149"/>
      <c r="H17" s="149"/>
      <c r="I17" s="2">
        <f>SUM(I18,I21,I43,I65,I70,I74,I78,I85,I90,I113,I141,I150,I160,I165,I192,I209,I217)</f>
        <v>1505622.4796636498</v>
      </c>
    </row>
    <row r="18" spans="2:9" ht="15.6" x14ac:dyDescent="0.3">
      <c r="B18" s="31"/>
      <c r="C18" s="32">
        <v>1</v>
      </c>
      <c r="D18" s="31" t="s">
        <v>8</v>
      </c>
      <c r="E18" s="148"/>
      <c r="F18" s="148"/>
      <c r="G18" s="148"/>
      <c r="H18" s="148"/>
      <c r="I18" s="33">
        <f>SUM(I19:I20)</f>
        <v>5699.8493859999999</v>
      </c>
    </row>
    <row r="19" spans="2:9" ht="55.2" x14ac:dyDescent="0.3">
      <c r="B19" s="34">
        <v>103689</v>
      </c>
      <c r="C19" s="35" t="s">
        <v>10</v>
      </c>
      <c r="D19" s="36" t="s">
        <v>251</v>
      </c>
      <c r="E19" s="37" t="s">
        <v>11</v>
      </c>
      <c r="F19" s="18">
        <v>8</v>
      </c>
      <c r="G19" s="19">
        <v>438.84</v>
      </c>
      <c r="H19" s="19">
        <f>G19*1.2163</f>
        <v>533.76109199999996</v>
      </c>
      <c r="I19" s="30">
        <f>H19*F19</f>
        <v>4270.0887359999997</v>
      </c>
    </row>
    <row r="20" spans="2:9" x14ac:dyDescent="0.3">
      <c r="B20" s="34" t="s">
        <v>9</v>
      </c>
      <c r="C20" s="35" t="s">
        <v>12</v>
      </c>
      <c r="D20" s="36" t="s">
        <v>13</v>
      </c>
      <c r="E20" s="37" t="s">
        <v>14</v>
      </c>
      <c r="F20" s="18">
        <v>1</v>
      </c>
      <c r="G20" s="19">
        <v>1175.5</v>
      </c>
      <c r="H20" s="19">
        <f>G20*1.2163</f>
        <v>1429.7606499999999</v>
      </c>
      <c r="I20" s="30">
        <f>H20*F20</f>
        <v>1429.7606499999999</v>
      </c>
    </row>
    <row r="21" spans="2:9" ht="15.6" x14ac:dyDescent="0.3">
      <c r="B21" s="13"/>
      <c r="C21" s="13">
        <v>2</v>
      </c>
      <c r="D21" s="14" t="s">
        <v>22</v>
      </c>
      <c r="E21" s="15"/>
      <c r="F21" s="16"/>
      <c r="G21" s="16"/>
      <c r="H21" s="16"/>
      <c r="I21" s="17">
        <f>SUM(I22,I25,I33,I41)</f>
        <v>110355.06636288</v>
      </c>
    </row>
    <row r="22" spans="2:9" ht="15.6" x14ac:dyDescent="0.3">
      <c r="B22" s="27"/>
      <c r="C22" s="13" t="s">
        <v>15</v>
      </c>
      <c r="D22" s="14" t="s">
        <v>24</v>
      </c>
      <c r="E22" s="28"/>
      <c r="F22" s="16"/>
      <c r="G22" s="16"/>
      <c r="H22" s="16"/>
      <c r="I22" s="17">
        <f>SUM(I23:I24)</f>
        <v>27304.888982</v>
      </c>
    </row>
    <row r="23" spans="2:9" ht="55.2" x14ac:dyDescent="0.3">
      <c r="B23" s="38">
        <v>101174</v>
      </c>
      <c r="C23" s="39" t="s">
        <v>297</v>
      </c>
      <c r="D23" s="40" t="s">
        <v>26</v>
      </c>
      <c r="E23" s="37" t="s">
        <v>20</v>
      </c>
      <c r="F23" s="41">
        <v>246</v>
      </c>
      <c r="G23" s="20">
        <v>85.33</v>
      </c>
      <c r="H23" s="20">
        <f>G23*1.2163</f>
        <v>103.786879</v>
      </c>
      <c r="I23" s="42">
        <f>H23*F23</f>
        <v>25531.572233999999</v>
      </c>
    </row>
    <row r="24" spans="2:9" ht="41.4" x14ac:dyDescent="0.3">
      <c r="B24" s="38">
        <v>95601</v>
      </c>
      <c r="C24" s="39" t="s">
        <v>298</v>
      </c>
      <c r="D24" s="40" t="s">
        <v>28</v>
      </c>
      <c r="E24" s="37" t="s">
        <v>18</v>
      </c>
      <c r="F24" s="41">
        <v>82</v>
      </c>
      <c r="G24" s="20">
        <v>17.78</v>
      </c>
      <c r="H24" s="20">
        <f>G24*1.2163</f>
        <v>21.625814000000002</v>
      </c>
      <c r="I24" s="42">
        <f>H24*F24</f>
        <v>1773.3167480000002</v>
      </c>
    </row>
    <row r="25" spans="2:9" ht="15.6" x14ac:dyDescent="0.3">
      <c r="B25" s="27"/>
      <c r="C25" s="13" t="s">
        <v>16</v>
      </c>
      <c r="D25" s="14" t="s">
        <v>30</v>
      </c>
      <c r="E25" s="28"/>
      <c r="F25" s="16"/>
      <c r="G25" s="16"/>
      <c r="H25" s="16"/>
      <c r="I25" s="17">
        <f>SUM(I26:I32)</f>
        <v>40081.60671688</v>
      </c>
    </row>
    <row r="26" spans="2:9" ht="55.2" x14ac:dyDescent="0.3">
      <c r="B26" s="38">
        <v>96523</v>
      </c>
      <c r="C26" s="39" t="s">
        <v>299</v>
      </c>
      <c r="D26" s="40" t="s">
        <v>32</v>
      </c>
      <c r="E26" s="37" t="s">
        <v>21</v>
      </c>
      <c r="F26" s="18">
        <v>13.14</v>
      </c>
      <c r="G26" s="19">
        <v>94.07</v>
      </c>
      <c r="H26" s="20">
        <f>G26*1.2163</f>
        <v>114.41734099999998</v>
      </c>
      <c r="I26" s="30">
        <f>H26*F26</f>
        <v>1503.4438607399998</v>
      </c>
    </row>
    <row r="27" spans="2:9" ht="69" x14ac:dyDescent="0.3">
      <c r="B27" s="38">
        <v>96534</v>
      </c>
      <c r="C27" s="39" t="s">
        <v>300</v>
      </c>
      <c r="D27" s="40" t="s">
        <v>34</v>
      </c>
      <c r="E27" s="37" t="s">
        <v>11</v>
      </c>
      <c r="F27" s="18">
        <v>85.2</v>
      </c>
      <c r="G27" s="19">
        <v>71.72</v>
      </c>
      <c r="H27" s="20">
        <f t="shared" ref="H27:H42" si="0">G27*1.2163</f>
        <v>87.233035999999998</v>
      </c>
      <c r="I27" s="30">
        <f>H27*F27</f>
        <v>7432.2546671999999</v>
      </c>
    </row>
    <row r="28" spans="2:9" ht="41.4" x14ac:dyDescent="0.3">
      <c r="B28" s="38">
        <v>96543</v>
      </c>
      <c r="C28" s="39" t="s">
        <v>301</v>
      </c>
      <c r="D28" s="40" t="s">
        <v>36</v>
      </c>
      <c r="E28" s="37" t="s">
        <v>37</v>
      </c>
      <c r="F28" s="18">
        <v>163</v>
      </c>
      <c r="G28" s="19">
        <v>19.52</v>
      </c>
      <c r="H28" s="20">
        <f t="shared" si="0"/>
        <v>23.742175999999997</v>
      </c>
      <c r="I28" s="30">
        <f t="shared" ref="I28:I32" si="1">H28*F28</f>
        <v>3869.9746879999993</v>
      </c>
    </row>
    <row r="29" spans="2:9" ht="41.4" x14ac:dyDescent="0.3">
      <c r="B29" s="38">
        <v>96544</v>
      </c>
      <c r="C29" s="39" t="s">
        <v>302</v>
      </c>
      <c r="D29" s="40" t="s">
        <v>39</v>
      </c>
      <c r="E29" s="37" t="s">
        <v>37</v>
      </c>
      <c r="F29" s="18">
        <v>312</v>
      </c>
      <c r="G29" s="19">
        <v>17.559999999999999</v>
      </c>
      <c r="H29" s="20">
        <f t="shared" si="0"/>
        <v>21.358227999999997</v>
      </c>
      <c r="I29" s="30">
        <f t="shared" si="1"/>
        <v>6663.7671359999986</v>
      </c>
    </row>
    <row r="30" spans="2:9" ht="41.4" x14ac:dyDescent="0.3">
      <c r="B30" s="38">
        <v>96545</v>
      </c>
      <c r="C30" s="39" t="s">
        <v>303</v>
      </c>
      <c r="D30" s="40" t="s">
        <v>41</v>
      </c>
      <c r="E30" s="37" t="s">
        <v>37</v>
      </c>
      <c r="F30" s="18">
        <v>434</v>
      </c>
      <c r="G30" s="19">
        <v>15.79</v>
      </c>
      <c r="H30" s="20">
        <f t="shared" si="0"/>
        <v>19.205376999999999</v>
      </c>
      <c r="I30" s="30">
        <f t="shared" si="1"/>
        <v>8335.1336179999998</v>
      </c>
    </row>
    <row r="31" spans="2:9" ht="69" x14ac:dyDescent="0.3">
      <c r="B31" s="38">
        <v>96555</v>
      </c>
      <c r="C31" s="39" t="s">
        <v>304</v>
      </c>
      <c r="D31" s="40" t="s">
        <v>45</v>
      </c>
      <c r="E31" s="37" t="s">
        <v>21</v>
      </c>
      <c r="F31" s="18">
        <v>13.14</v>
      </c>
      <c r="G31" s="19">
        <v>742.12</v>
      </c>
      <c r="H31" s="20">
        <f t="shared" si="0"/>
        <v>902.64055599999995</v>
      </c>
      <c r="I31" s="30">
        <f t="shared" si="1"/>
        <v>11860.696905839999</v>
      </c>
    </row>
    <row r="32" spans="2:9" ht="41.4" x14ac:dyDescent="0.3">
      <c r="B32" s="38">
        <v>93382</v>
      </c>
      <c r="C32" s="39" t="s">
        <v>305</v>
      </c>
      <c r="D32" s="40" t="s">
        <v>46</v>
      </c>
      <c r="E32" s="37" t="s">
        <v>21</v>
      </c>
      <c r="F32" s="18">
        <v>13.14</v>
      </c>
      <c r="G32" s="19">
        <v>26.05</v>
      </c>
      <c r="H32" s="20">
        <f t="shared" si="0"/>
        <v>31.684615000000001</v>
      </c>
      <c r="I32" s="30">
        <f t="shared" si="1"/>
        <v>416.33584110000004</v>
      </c>
    </row>
    <row r="33" spans="2:10" ht="15.6" x14ac:dyDescent="0.3">
      <c r="B33" s="27"/>
      <c r="C33" s="13" t="s">
        <v>17</v>
      </c>
      <c r="D33" s="14" t="s">
        <v>48</v>
      </c>
      <c r="E33" s="28"/>
      <c r="F33" s="16"/>
      <c r="G33" s="16"/>
      <c r="H33" s="16"/>
      <c r="I33" s="17">
        <f>SUM(I34:I40)</f>
        <v>33913.815583600001</v>
      </c>
    </row>
    <row r="34" spans="2:10" ht="55.2" x14ac:dyDescent="0.3">
      <c r="B34" s="38">
        <v>96527</v>
      </c>
      <c r="C34" s="39" t="s">
        <v>306</v>
      </c>
      <c r="D34" s="40" t="s">
        <v>50</v>
      </c>
      <c r="E34" s="43" t="s">
        <v>21</v>
      </c>
      <c r="F34" s="18">
        <v>9.09</v>
      </c>
      <c r="G34" s="19">
        <v>103.55</v>
      </c>
      <c r="H34" s="20">
        <f t="shared" si="0"/>
        <v>125.94786499999999</v>
      </c>
      <c r="I34" s="30">
        <f>H34*F34</f>
        <v>1144.8660928499999</v>
      </c>
    </row>
    <row r="35" spans="2:10" ht="55.2" x14ac:dyDescent="0.3">
      <c r="B35" s="38">
        <v>96536</v>
      </c>
      <c r="C35" s="39" t="s">
        <v>307</v>
      </c>
      <c r="D35" s="40" t="s">
        <v>51</v>
      </c>
      <c r="E35" s="43" t="s">
        <v>11</v>
      </c>
      <c r="F35" s="18">
        <v>151.56</v>
      </c>
      <c r="G35" s="19">
        <v>62.22</v>
      </c>
      <c r="H35" s="20">
        <f t="shared" si="0"/>
        <v>75.678185999999997</v>
      </c>
      <c r="I35" s="30">
        <f t="shared" ref="I35:I40" si="2">H35*F35</f>
        <v>11469.78587016</v>
      </c>
    </row>
    <row r="36" spans="2:10" ht="69" x14ac:dyDescent="0.3">
      <c r="B36" s="38">
        <v>92759</v>
      </c>
      <c r="C36" s="39" t="s">
        <v>308</v>
      </c>
      <c r="D36" s="40" t="s">
        <v>52</v>
      </c>
      <c r="E36" s="43" t="s">
        <v>37</v>
      </c>
      <c r="F36" s="18">
        <v>256</v>
      </c>
      <c r="G36" s="19">
        <v>13.85</v>
      </c>
      <c r="H36" s="20">
        <f t="shared" si="0"/>
        <v>16.845754999999997</v>
      </c>
      <c r="I36" s="30">
        <f t="shared" si="2"/>
        <v>4312.5132799999992</v>
      </c>
    </row>
    <row r="37" spans="2:10" ht="69" x14ac:dyDescent="0.3">
      <c r="B37" s="38">
        <v>92761</v>
      </c>
      <c r="C37" s="39" t="s">
        <v>309</v>
      </c>
      <c r="D37" s="40" t="s">
        <v>53</v>
      </c>
      <c r="E37" s="43" t="s">
        <v>37</v>
      </c>
      <c r="F37" s="18">
        <v>520</v>
      </c>
      <c r="G37" s="19">
        <v>12.23</v>
      </c>
      <c r="H37" s="20">
        <f t="shared" si="0"/>
        <v>14.875349</v>
      </c>
      <c r="I37" s="30">
        <f t="shared" si="2"/>
        <v>7735.1814800000002</v>
      </c>
    </row>
    <row r="38" spans="2:10" ht="69" x14ac:dyDescent="0.3">
      <c r="B38" s="38">
        <v>94965</v>
      </c>
      <c r="C38" s="39" t="s">
        <v>310</v>
      </c>
      <c r="D38" s="40" t="s">
        <v>54</v>
      </c>
      <c r="E38" s="43" t="s">
        <v>21</v>
      </c>
      <c r="F38" s="18">
        <v>9.09</v>
      </c>
      <c r="G38" s="19">
        <v>515.88</v>
      </c>
      <c r="H38" s="20">
        <f t="shared" si="0"/>
        <v>627.46484399999997</v>
      </c>
      <c r="I38" s="30">
        <f t="shared" si="2"/>
        <v>5703.65543196</v>
      </c>
    </row>
    <row r="39" spans="2:10" ht="55.2" x14ac:dyDescent="0.3">
      <c r="B39" s="38">
        <v>103670</v>
      </c>
      <c r="C39" s="39" t="s">
        <v>311</v>
      </c>
      <c r="D39" s="40" t="s">
        <v>55</v>
      </c>
      <c r="E39" s="43" t="s">
        <v>21</v>
      </c>
      <c r="F39" s="18">
        <v>9.09</v>
      </c>
      <c r="G39" s="19">
        <v>294.83999999999997</v>
      </c>
      <c r="H39" s="20">
        <f t="shared" si="0"/>
        <v>358.61389199999996</v>
      </c>
      <c r="I39" s="30">
        <f t="shared" si="2"/>
        <v>3259.8002782799995</v>
      </c>
    </row>
    <row r="40" spans="2:10" ht="41.4" x14ac:dyDescent="0.3">
      <c r="B40" s="38">
        <v>93382</v>
      </c>
      <c r="C40" s="39" t="s">
        <v>312</v>
      </c>
      <c r="D40" s="40" t="s">
        <v>46</v>
      </c>
      <c r="E40" s="43" t="s">
        <v>21</v>
      </c>
      <c r="F40" s="18">
        <v>9.09</v>
      </c>
      <c r="G40" s="19">
        <v>26.05</v>
      </c>
      <c r="H40" s="20">
        <f t="shared" si="0"/>
        <v>31.684615000000001</v>
      </c>
      <c r="I40" s="30">
        <f t="shared" si="2"/>
        <v>288.01315034999999</v>
      </c>
    </row>
    <row r="41" spans="2:10" ht="15.6" x14ac:dyDescent="0.3">
      <c r="B41" s="27"/>
      <c r="C41" s="13" t="s">
        <v>19</v>
      </c>
      <c r="D41" s="14" t="s">
        <v>57</v>
      </c>
      <c r="E41" s="28"/>
      <c r="F41" s="16"/>
      <c r="G41" s="16"/>
      <c r="H41" s="16"/>
      <c r="I41" s="17">
        <f>SUM(I42)</f>
        <v>9054.7550803999984</v>
      </c>
    </row>
    <row r="42" spans="2:10" ht="41.4" x14ac:dyDescent="0.3">
      <c r="B42" s="38">
        <v>98557</v>
      </c>
      <c r="C42" s="39" t="s">
        <v>313</v>
      </c>
      <c r="D42" s="40" t="s">
        <v>59</v>
      </c>
      <c r="E42" s="43" t="s">
        <v>11</v>
      </c>
      <c r="F42" s="18">
        <v>184.27</v>
      </c>
      <c r="G42" s="19">
        <v>40.4</v>
      </c>
      <c r="H42" s="20">
        <f t="shared" si="0"/>
        <v>49.138519999999993</v>
      </c>
      <c r="I42" s="30">
        <f>H42*F42</f>
        <v>9054.7550803999984</v>
      </c>
      <c r="J42" s="10"/>
    </row>
    <row r="43" spans="2:10" ht="15.6" x14ac:dyDescent="0.3">
      <c r="B43" s="14"/>
      <c r="C43" s="13">
        <v>3</v>
      </c>
      <c r="D43" s="14" t="s">
        <v>60</v>
      </c>
      <c r="E43" s="15"/>
      <c r="F43" s="16"/>
      <c r="G43" s="16"/>
      <c r="H43" s="16"/>
      <c r="I43" s="17">
        <f>SUM(I44,I50,I59,I61)</f>
        <v>423620.80816195998</v>
      </c>
    </row>
    <row r="44" spans="2:10" ht="15.6" x14ac:dyDescent="0.3">
      <c r="B44" s="14"/>
      <c r="C44" s="13" t="s">
        <v>23</v>
      </c>
      <c r="D44" s="14" t="s">
        <v>62</v>
      </c>
      <c r="E44" s="15"/>
      <c r="F44" s="16"/>
      <c r="G44" s="16"/>
      <c r="H44" s="16"/>
      <c r="I44" s="17">
        <f>SUM(I45:I49)</f>
        <v>103106.22973568</v>
      </c>
    </row>
    <row r="45" spans="2:10" ht="55.2" x14ac:dyDescent="0.3">
      <c r="B45" s="38">
        <v>92263</v>
      </c>
      <c r="C45" s="44" t="s">
        <v>25</v>
      </c>
      <c r="D45" s="40" t="s">
        <v>63</v>
      </c>
      <c r="E45" s="43" t="s">
        <v>11</v>
      </c>
      <c r="F45" s="18">
        <v>319.2</v>
      </c>
      <c r="G45" s="19">
        <v>157.72</v>
      </c>
      <c r="H45" s="20">
        <f t="shared" ref="H45:H93" si="3">G45*1.2163</f>
        <v>191.834836</v>
      </c>
      <c r="I45" s="30">
        <f>H45*F45</f>
        <v>61233.6796512</v>
      </c>
    </row>
    <row r="46" spans="2:10" ht="69" x14ac:dyDescent="0.3">
      <c r="B46" s="38">
        <v>92759</v>
      </c>
      <c r="C46" s="44" t="s">
        <v>27</v>
      </c>
      <c r="D46" s="40" t="s">
        <v>52</v>
      </c>
      <c r="E46" s="43" t="s">
        <v>37</v>
      </c>
      <c r="F46" s="18">
        <v>416</v>
      </c>
      <c r="G46" s="19">
        <v>13.85</v>
      </c>
      <c r="H46" s="20">
        <f t="shared" si="3"/>
        <v>16.845754999999997</v>
      </c>
      <c r="I46" s="30">
        <f t="shared" ref="I46:I49" si="4">H46*F46</f>
        <v>7007.8340799999987</v>
      </c>
    </row>
    <row r="47" spans="2:10" ht="69" x14ac:dyDescent="0.3">
      <c r="B47" s="38">
        <v>92762</v>
      </c>
      <c r="C47" s="44" t="s">
        <v>314</v>
      </c>
      <c r="D47" s="40" t="s">
        <v>333</v>
      </c>
      <c r="E47" s="43" t="s">
        <v>37</v>
      </c>
      <c r="F47" s="18">
        <v>1346</v>
      </c>
      <c r="G47" s="19">
        <v>10.91</v>
      </c>
      <c r="H47" s="20">
        <f t="shared" si="3"/>
        <v>13.269833</v>
      </c>
      <c r="I47" s="30">
        <f t="shared" si="4"/>
        <v>17861.195218000001</v>
      </c>
    </row>
    <row r="48" spans="2:10" ht="69" x14ac:dyDescent="0.3">
      <c r="B48" s="38">
        <v>94965</v>
      </c>
      <c r="C48" s="44" t="s">
        <v>315</v>
      </c>
      <c r="D48" s="40" t="s">
        <v>54</v>
      </c>
      <c r="E48" s="43" t="s">
        <v>21</v>
      </c>
      <c r="F48" s="18">
        <v>17.18</v>
      </c>
      <c r="G48" s="19">
        <v>518.88</v>
      </c>
      <c r="H48" s="20">
        <f t="shared" si="3"/>
        <v>631.113744</v>
      </c>
      <c r="I48" s="30">
        <f t="shared" si="4"/>
        <v>10842.53412192</v>
      </c>
    </row>
    <row r="49" spans="2:9" ht="55.2" x14ac:dyDescent="0.3">
      <c r="B49" s="38">
        <v>103670</v>
      </c>
      <c r="C49" s="44" t="s">
        <v>316</v>
      </c>
      <c r="D49" s="40" t="s">
        <v>55</v>
      </c>
      <c r="E49" s="43" t="s">
        <v>21</v>
      </c>
      <c r="F49" s="18">
        <v>17.18</v>
      </c>
      <c r="G49" s="19">
        <v>294.83999999999997</v>
      </c>
      <c r="H49" s="20">
        <f t="shared" si="3"/>
        <v>358.61389199999996</v>
      </c>
      <c r="I49" s="30">
        <f t="shared" si="4"/>
        <v>6160.9866645599996</v>
      </c>
    </row>
    <row r="50" spans="2:9" ht="15.6" x14ac:dyDescent="0.3">
      <c r="B50" s="14"/>
      <c r="C50" s="13" t="s">
        <v>29</v>
      </c>
      <c r="D50" s="14" t="s">
        <v>65</v>
      </c>
      <c r="E50" s="15"/>
      <c r="F50" s="16"/>
      <c r="G50" s="16"/>
      <c r="H50" s="16"/>
      <c r="I50" s="17">
        <f>SUM(I51:I58)</f>
        <v>85761.283322279996</v>
      </c>
    </row>
    <row r="51" spans="2:9" ht="55.2" x14ac:dyDescent="0.3">
      <c r="B51" s="38">
        <v>92263</v>
      </c>
      <c r="C51" s="44" t="s">
        <v>31</v>
      </c>
      <c r="D51" s="40" t="s">
        <v>63</v>
      </c>
      <c r="E51" s="43" t="s">
        <v>11</v>
      </c>
      <c r="F51" s="18">
        <v>227.34</v>
      </c>
      <c r="G51" s="19">
        <v>157.72</v>
      </c>
      <c r="H51" s="20">
        <f t="shared" si="3"/>
        <v>191.834836</v>
      </c>
      <c r="I51" s="30">
        <f t="shared" ref="I51:I58" si="5">H51*F51</f>
        <v>43611.731616240002</v>
      </c>
    </row>
    <row r="52" spans="2:9" ht="69" x14ac:dyDescent="0.3">
      <c r="B52" s="38">
        <v>92759</v>
      </c>
      <c r="C52" s="44" t="s">
        <v>33</v>
      </c>
      <c r="D52" s="40" t="s">
        <v>52</v>
      </c>
      <c r="E52" s="43" t="s">
        <v>37</v>
      </c>
      <c r="F52" s="18">
        <v>502</v>
      </c>
      <c r="G52" s="19">
        <v>13.85</v>
      </c>
      <c r="H52" s="20">
        <f t="shared" si="3"/>
        <v>16.845754999999997</v>
      </c>
      <c r="I52" s="30">
        <f t="shared" si="5"/>
        <v>8456.5690099999993</v>
      </c>
    </row>
    <row r="53" spans="2:9" ht="69" x14ac:dyDescent="0.3">
      <c r="B53" s="38">
        <v>92760</v>
      </c>
      <c r="C53" s="44" t="s">
        <v>35</v>
      </c>
      <c r="D53" s="40" t="s">
        <v>336</v>
      </c>
      <c r="E53" s="43" t="s">
        <v>37</v>
      </c>
      <c r="F53" s="18">
        <v>94</v>
      </c>
      <c r="G53" s="19">
        <v>13.06</v>
      </c>
      <c r="H53" s="20">
        <f t="shared" si="3"/>
        <v>15.884878</v>
      </c>
      <c r="I53" s="30">
        <f t="shared" si="5"/>
        <v>1493.1785320000001</v>
      </c>
    </row>
    <row r="54" spans="2:9" ht="69" x14ac:dyDescent="0.3">
      <c r="B54" s="38">
        <v>92761</v>
      </c>
      <c r="C54" s="44" t="s">
        <v>38</v>
      </c>
      <c r="D54" s="40" t="s">
        <v>53</v>
      </c>
      <c r="E54" s="43" t="s">
        <v>37</v>
      </c>
      <c r="F54" s="18">
        <v>1044</v>
      </c>
      <c r="G54" s="19">
        <v>12.23</v>
      </c>
      <c r="H54" s="20">
        <f t="shared" si="3"/>
        <v>14.875349</v>
      </c>
      <c r="I54" s="30">
        <f t="shared" si="5"/>
        <v>15529.864356</v>
      </c>
    </row>
    <row r="55" spans="2:9" ht="69" x14ac:dyDescent="0.3">
      <c r="B55" s="38">
        <v>92762</v>
      </c>
      <c r="C55" s="44" t="s">
        <v>40</v>
      </c>
      <c r="D55" s="40" t="s">
        <v>334</v>
      </c>
      <c r="E55" s="43" t="s">
        <v>37</v>
      </c>
      <c r="F55" s="18">
        <v>97</v>
      </c>
      <c r="G55" s="19">
        <v>10.91</v>
      </c>
      <c r="H55" s="20">
        <f t="shared" si="3"/>
        <v>13.269833</v>
      </c>
      <c r="I55" s="30">
        <f t="shared" ref="I55" si="6">H55*F55</f>
        <v>1287.1738009999999</v>
      </c>
    </row>
    <row r="56" spans="2:9" ht="69" x14ac:dyDescent="0.3">
      <c r="B56" s="38">
        <v>92763</v>
      </c>
      <c r="C56" s="44" t="s">
        <v>42</v>
      </c>
      <c r="D56" s="40" t="s">
        <v>335</v>
      </c>
      <c r="E56" s="43" t="s">
        <v>37</v>
      </c>
      <c r="F56" s="18">
        <v>169</v>
      </c>
      <c r="G56" s="19">
        <v>9.16</v>
      </c>
      <c r="H56" s="20">
        <f t="shared" si="3"/>
        <v>11.141308</v>
      </c>
      <c r="I56" s="30">
        <f t="shared" ref="I56" si="7">H56*F56</f>
        <v>1882.8810520000002</v>
      </c>
    </row>
    <row r="57" spans="2:9" ht="69" x14ac:dyDescent="0.3">
      <c r="B57" s="38">
        <v>94965</v>
      </c>
      <c r="C57" s="44" t="s">
        <v>43</v>
      </c>
      <c r="D57" s="40" t="s">
        <v>54</v>
      </c>
      <c r="E57" s="43" t="s">
        <v>21</v>
      </c>
      <c r="F57" s="18">
        <v>13.64</v>
      </c>
      <c r="G57" s="19">
        <v>518.88</v>
      </c>
      <c r="H57" s="20">
        <f t="shared" si="3"/>
        <v>631.113744</v>
      </c>
      <c r="I57" s="30">
        <f t="shared" si="5"/>
        <v>8608.3914681599999</v>
      </c>
    </row>
    <row r="58" spans="2:9" ht="55.2" x14ac:dyDescent="0.3">
      <c r="B58" s="38">
        <v>103670</v>
      </c>
      <c r="C58" s="44" t="s">
        <v>44</v>
      </c>
      <c r="D58" s="40" t="s">
        <v>55</v>
      </c>
      <c r="E58" s="43" t="s">
        <v>21</v>
      </c>
      <c r="F58" s="18">
        <v>13.64</v>
      </c>
      <c r="G58" s="19">
        <v>294.83999999999997</v>
      </c>
      <c r="H58" s="20">
        <f t="shared" si="3"/>
        <v>358.61389199999996</v>
      </c>
      <c r="I58" s="30">
        <f t="shared" si="5"/>
        <v>4891.4934868800001</v>
      </c>
    </row>
    <row r="59" spans="2:9" ht="15.6" x14ac:dyDescent="0.3">
      <c r="B59" s="14"/>
      <c r="C59" s="13" t="s">
        <v>47</v>
      </c>
      <c r="D59" s="14" t="s">
        <v>67</v>
      </c>
      <c r="E59" s="15"/>
      <c r="F59" s="16"/>
      <c r="G59" s="16"/>
      <c r="H59" s="16"/>
      <c r="I59" s="17">
        <f>SUM(I60)</f>
        <v>114242.05757439999</v>
      </c>
    </row>
    <row r="60" spans="2:9" ht="82.8" x14ac:dyDescent="0.3">
      <c r="B60" s="38">
        <v>101963</v>
      </c>
      <c r="C60" s="44" t="s">
        <v>49</v>
      </c>
      <c r="D60" s="40" t="s">
        <v>68</v>
      </c>
      <c r="E60" s="43" t="s">
        <v>11</v>
      </c>
      <c r="F60" s="18">
        <v>467.2</v>
      </c>
      <c r="G60" s="19">
        <v>201.04</v>
      </c>
      <c r="H60" s="20">
        <f t="shared" si="3"/>
        <v>244.52495199999998</v>
      </c>
      <c r="I60" s="30">
        <f t="shared" ref="I60:I62" si="8">H60*F60</f>
        <v>114242.05757439999</v>
      </c>
    </row>
    <row r="61" spans="2:9" ht="15.6" x14ac:dyDescent="0.3">
      <c r="B61" s="14"/>
      <c r="C61" s="13" t="s">
        <v>56</v>
      </c>
      <c r="D61" s="14" t="s">
        <v>70</v>
      </c>
      <c r="E61" s="15"/>
      <c r="F61" s="16"/>
      <c r="G61" s="16"/>
      <c r="H61" s="16"/>
      <c r="I61" s="17">
        <f>SUM(I62:I64)</f>
        <v>120511.23752959998</v>
      </c>
    </row>
    <row r="62" spans="2:9" ht="55.2" x14ac:dyDescent="0.3">
      <c r="B62" s="38" t="s">
        <v>339</v>
      </c>
      <c r="C62" s="44" t="s">
        <v>58</v>
      </c>
      <c r="D62" s="40" t="s">
        <v>337</v>
      </c>
      <c r="E62" s="43" t="s">
        <v>20</v>
      </c>
      <c r="F62" s="18">
        <v>22.4</v>
      </c>
      <c r="G62" s="18">
        <v>264.83</v>
      </c>
      <c r="H62" s="20">
        <f t="shared" si="3"/>
        <v>322.11272899999994</v>
      </c>
      <c r="I62" s="30">
        <f t="shared" si="8"/>
        <v>7215.325129599998</v>
      </c>
    </row>
    <row r="63" spans="2:9" ht="55.2" x14ac:dyDescent="0.3">
      <c r="B63" s="38" t="s">
        <v>340</v>
      </c>
      <c r="C63" s="44" t="s">
        <v>317</v>
      </c>
      <c r="D63" s="40" t="s">
        <v>338</v>
      </c>
      <c r="E63" s="43" t="s">
        <v>20</v>
      </c>
      <c r="F63" s="18">
        <v>11.2</v>
      </c>
      <c r="G63" s="18">
        <v>529.65</v>
      </c>
      <c r="H63" s="20">
        <f t="shared" si="3"/>
        <v>644.2132949999999</v>
      </c>
      <c r="I63" s="30">
        <f>H63*F63</f>
        <v>7215.1889039999987</v>
      </c>
    </row>
    <row r="64" spans="2:9" s="10" customFormat="1" ht="69" x14ac:dyDescent="0.3">
      <c r="B64" s="38" t="s">
        <v>341</v>
      </c>
      <c r="C64" s="44" t="s">
        <v>346</v>
      </c>
      <c r="D64" s="40" t="s">
        <v>342</v>
      </c>
      <c r="E64" s="43" t="s">
        <v>343</v>
      </c>
      <c r="F64" s="18">
        <v>1</v>
      </c>
      <c r="G64" s="18">
        <v>87215.92</v>
      </c>
      <c r="H64" s="20">
        <f t="shared" si="3"/>
        <v>106080.72349599999</v>
      </c>
      <c r="I64" s="30">
        <f>H64*F64</f>
        <v>106080.72349599999</v>
      </c>
    </row>
    <row r="65" spans="2:9" ht="15.6" x14ac:dyDescent="0.3">
      <c r="B65" s="14"/>
      <c r="C65" s="13">
        <v>4</v>
      </c>
      <c r="D65" s="14" t="s">
        <v>71</v>
      </c>
      <c r="E65" s="29"/>
      <c r="F65" s="16"/>
      <c r="G65" s="16"/>
      <c r="H65" s="16"/>
      <c r="I65" s="17">
        <f>SUM(I66:I69)</f>
        <v>194636.27775869999</v>
      </c>
    </row>
    <row r="66" spans="2:9" ht="69" x14ac:dyDescent="0.3">
      <c r="B66" s="38">
        <v>103329</v>
      </c>
      <c r="C66" s="45" t="s">
        <v>61</v>
      </c>
      <c r="D66" s="40" t="s">
        <v>73</v>
      </c>
      <c r="E66" s="43" t="s">
        <v>11</v>
      </c>
      <c r="F66" s="18">
        <v>1389.3</v>
      </c>
      <c r="G66" s="19">
        <v>95.65</v>
      </c>
      <c r="H66" s="20">
        <f t="shared" si="3"/>
        <v>116.339095</v>
      </c>
      <c r="I66" s="30">
        <f>SUM(H66*F66)</f>
        <v>161629.9046835</v>
      </c>
    </row>
    <row r="67" spans="2:9" ht="41.4" x14ac:dyDescent="0.3">
      <c r="B67" s="38">
        <v>93197</v>
      </c>
      <c r="C67" s="45" t="s">
        <v>64</v>
      </c>
      <c r="D67" s="40" t="s">
        <v>76</v>
      </c>
      <c r="E67" s="43" t="s">
        <v>20</v>
      </c>
      <c r="F67" s="18">
        <v>127</v>
      </c>
      <c r="G67" s="19">
        <v>56.2</v>
      </c>
      <c r="H67" s="20">
        <f t="shared" si="3"/>
        <v>68.356059999999999</v>
      </c>
      <c r="I67" s="30">
        <f>SUM(H67*F67)</f>
        <v>8681.2196199999998</v>
      </c>
    </row>
    <row r="68" spans="2:9" ht="41.4" x14ac:dyDescent="0.3">
      <c r="B68" s="38">
        <v>93187</v>
      </c>
      <c r="C68" s="45" t="s">
        <v>66</v>
      </c>
      <c r="D68" s="40" t="s">
        <v>77</v>
      </c>
      <c r="E68" s="43" t="s">
        <v>20</v>
      </c>
      <c r="F68" s="18">
        <v>197.4</v>
      </c>
      <c r="G68" s="19">
        <v>74.680000000000007</v>
      </c>
      <c r="H68" s="20">
        <f t="shared" si="3"/>
        <v>90.833284000000006</v>
      </c>
      <c r="I68" s="30">
        <f>SUM(H68*F68)</f>
        <v>17930.4902616</v>
      </c>
    </row>
    <row r="69" spans="2:9" ht="41.4" x14ac:dyDescent="0.3">
      <c r="B69" s="38">
        <v>93187</v>
      </c>
      <c r="C69" s="45" t="s">
        <v>69</v>
      </c>
      <c r="D69" s="40" t="s">
        <v>78</v>
      </c>
      <c r="E69" s="43" t="s">
        <v>20</v>
      </c>
      <c r="F69" s="18">
        <v>70.400000000000006</v>
      </c>
      <c r="G69" s="19">
        <v>74.680000000000007</v>
      </c>
      <c r="H69" s="20">
        <f t="shared" si="3"/>
        <v>90.833284000000006</v>
      </c>
      <c r="I69" s="30">
        <f>SUM(H69*F69)</f>
        <v>6394.6631936000013</v>
      </c>
    </row>
    <row r="70" spans="2:9" ht="15.6" x14ac:dyDescent="0.3">
      <c r="B70" s="14"/>
      <c r="C70" s="13">
        <v>5</v>
      </c>
      <c r="D70" s="14" t="s">
        <v>79</v>
      </c>
      <c r="E70" s="29"/>
      <c r="F70" s="16"/>
      <c r="G70" s="16"/>
      <c r="H70" s="16"/>
      <c r="I70" s="17">
        <f>SUM(I71:I73)</f>
        <v>181049.27385659999</v>
      </c>
    </row>
    <row r="71" spans="2:9" ht="69" x14ac:dyDescent="0.3">
      <c r="B71" s="38">
        <v>87878</v>
      </c>
      <c r="C71" s="45" t="s">
        <v>72</v>
      </c>
      <c r="D71" s="40" t="s">
        <v>81</v>
      </c>
      <c r="E71" s="43" t="s">
        <v>11</v>
      </c>
      <c r="F71" s="18">
        <v>2778.6</v>
      </c>
      <c r="G71" s="19">
        <v>4.8899999999999997</v>
      </c>
      <c r="H71" s="20">
        <f t="shared" si="3"/>
        <v>5.9477069999999994</v>
      </c>
      <c r="I71" s="30">
        <f>SUM(H71*F71)</f>
        <v>16526.298670199998</v>
      </c>
    </row>
    <row r="72" spans="2:9" ht="82.8" x14ac:dyDescent="0.3">
      <c r="B72" s="38">
        <v>87794</v>
      </c>
      <c r="C72" s="45" t="s">
        <v>74</v>
      </c>
      <c r="D72" s="40" t="s">
        <v>345</v>
      </c>
      <c r="E72" s="43" t="s">
        <v>11</v>
      </c>
      <c r="F72" s="18">
        <v>2778.6</v>
      </c>
      <c r="G72" s="19">
        <v>43.52</v>
      </c>
      <c r="H72" s="20">
        <f t="shared" si="3"/>
        <v>52.933376000000003</v>
      </c>
      <c r="I72" s="30">
        <f t="shared" ref="I72:I73" si="9">SUM(H72*F72)</f>
        <v>147080.67855360001</v>
      </c>
    </row>
    <row r="73" spans="2:9" ht="69" x14ac:dyDescent="0.3">
      <c r="B73" s="38">
        <v>104611</v>
      </c>
      <c r="C73" s="45" t="s">
        <v>75</v>
      </c>
      <c r="D73" s="40" t="s">
        <v>366</v>
      </c>
      <c r="E73" s="43" t="s">
        <v>11</v>
      </c>
      <c r="F73" s="18">
        <v>140.4</v>
      </c>
      <c r="G73" s="19">
        <v>102.14</v>
      </c>
      <c r="H73" s="20">
        <f t="shared" si="3"/>
        <v>124.23288199999999</v>
      </c>
      <c r="I73" s="30">
        <f t="shared" si="9"/>
        <v>17442.2966328</v>
      </c>
    </row>
    <row r="74" spans="2:9" ht="15.6" x14ac:dyDescent="0.3">
      <c r="B74" s="14"/>
      <c r="C74" s="13">
        <v>6</v>
      </c>
      <c r="D74" s="14" t="s">
        <v>84</v>
      </c>
      <c r="E74" s="29"/>
      <c r="F74" s="16"/>
      <c r="G74" s="16"/>
      <c r="H74" s="16"/>
      <c r="I74" s="17">
        <f>SUM(I75:I77)</f>
        <v>38307.086075140003</v>
      </c>
    </row>
    <row r="75" spans="2:9" ht="82.8" x14ac:dyDescent="0.3">
      <c r="B75" s="38">
        <v>87882</v>
      </c>
      <c r="C75" s="45" t="s">
        <v>80</v>
      </c>
      <c r="D75" s="40" t="s">
        <v>344</v>
      </c>
      <c r="E75" s="43" t="s">
        <v>11</v>
      </c>
      <c r="F75" s="18">
        <v>467.2</v>
      </c>
      <c r="G75" s="19">
        <v>6.07</v>
      </c>
      <c r="H75" s="20">
        <f t="shared" si="3"/>
        <v>7.3829409999999998</v>
      </c>
      <c r="I75" s="30">
        <f>SUM(H75*F75)</f>
        <v>3449.3100351999997</v>
      </c>
    </row>
    <row r="76" spans="2:9" ht="82.8" x14ac:dyDescent="0.3">
      <c r="B76" s="38">
        <v>87794</v>
      </c>
      <c r="C76" s="45" t="s">
        <v>82</v>
      </c>
      <c r="D76" s="40" t="s">
        <v>345</v>
      </c>
      <c r="E76" s="43" t="s">
        <v>11</v>
      </c>
      <c r="F76" s="18">
        <v>467.2</v>
      </c>
      <c r="G76" s="19">
        <v>43.52</v>
      </c>
      <c r="H76" s="20">
        <f t="shared" si="3"/>
        <v>52.933376000000003</v>
      </c>
      <c r="I76" s="30">
        <f>SUM(H76*F76)</f>
        <v>24730.473267199999</v>
      </c>
    </row>
    <row r="77" spans="2:9" ht="55.2" x14ac:dyDescent="0.3">
      <c r="B77" s="38">
        <v>96116</v>
      </c>
      <c r="C77" s="45" t="s">
        <v>83</v>
      </c>
      <c r="D77" s="40" t="s">
        <v>88</v>
      </c>
      <c r="E77" s="43" t="s">
        <v>11</v>
      </c>
      <c r="F77" s="18">
        <v>117.62</v>
      </c>
      <c r="G77" s="19">
        <v>70.790000000000006</v>
      </c>
      <c r="H77" s="20">
        <f t="shared" si="3"/>
        <v>86.101877000000002</v>
      </c>
      <c r="I77" s="30">
        <f>SUM(H77*F77)</f>
        <v>10127.30277274</v>
      </c>
    </row>
    <row r="78" spans="2:9" ht="15.6" x14ac:dyDescent="0.3">
      <c r="B78" s="14"/>
      <c r="C78" s="13">
        <v>7</v>
      </c>
      <c r="D78" s="14" t="s">
        <v>89</v>
      </c>
      <c r="E78" s="29"/>
      <c r="F78" s="16"/>
      <c r="G78" s="16"/>
      <c r="H78" s="16"/>
      <c r="I78" s="17">
        <f>SUM(I79:I84)</f>
        <v>90976.149381699986</v>
      </c>
    </row>
    <row r="79" spans="2:9" ht="69" x14ac:dyDescent="0.3">
      <c r="B79" s="38">
        <v>97083</v>
      </c>
      <c r="C79" s="45" t="s">
        <v>85</v>
      </c>
      <c r="D79" s="40" t="s">
        <v>91</v>
      </c>
      <c r="E79" s="43" t="s">
        <v>11</v>
      </c>
      <c r="F79" s="18">
        <v>467.2</v>
      </c>
      <c r="G79" s="21">
        <v>3.32</v>
      </c>
      <c r="H79" s="20">
        <f t="shared" si="3"/>
        <v>4.0381159999999996</v>
      </c>
      <c r="I79" s="30">
        <f>SUM(H79*F79)</f>
        <v>1886.6077951999998</v>
      </c>
    </row>
    <row r="80" spans="2:9" ht="55.2" x14ac:dyDescent="0.3">
      <c r="B80" s="38">
        <v>95241</v>
      </c>
      <c r="C80" s="45" t="s">
        <v>86</v>
      </c>
      <c r="D80" s="40" t="s">
        <v>93</v>
      </c>
      <c r="E80" s="43" t="s">
        <v>11</v>
      </c>
      <c r="F80" s="18">
        <v>467.2</v>
      </c>
      <c r="G80" s="21">
        <v>36.07</v>
      </c>
      <c r="H80" s="20">
        <f t="shared" si="3"/>
        <v>43.871941</v>
      </c>
      <c r="I80" s="30">
        <f t="shared" ref="I80:I84" si="10">SUM(H80*F80)</f>
        <v>20496.970835199998</v>
      </c>
    </row>
    <row r="81" spans="2:9" ht="96.6" x14ac:dyDescent="0.3">
      <c r="B81" s="38">
        <v>87620</v>
      </c>
      <c r="C81" s="45" t="s">
        <v>87</v>
      </c>
      <c r="D81" s="40" t="s">
        <v>95</v>
      </c>
      <c r="E81" s="43" t="s">
        <v>11</v>
      </c>
      <c r="F81" s="18">
        <v>467.2</v>
      </c>
      <c r="G81" s="21">
        <v>31.18</v>
      </c>
      <c r="H81" s="20">
        <f t="shared" si="3"/>
        <v>37.924233999999998</v>
      </c>
      <c r="I81" s="30">
        <f t="shared" si="10"/>
        <v>17718.202124799998</v>
      </c>
    </row>
    <row r="82" spans="2:9" ht="69" x14ac:dyDescent="0.3">
      <c r="B82" s="38">
        <v>87257</v>
      </c>
      <c r="C82" s="45" t="s">
        <v>318</v>
      </c>
      <c r="D82" s="40" t="s">
        <v>367</v>
      </c>
      <c r="E82" s="43" t="s">
        <v>11</v>
      </c>
      <c r="F82" s="18">
        <v>467.2</v>
      </c>
      <c r="G82" s="21">
        <v>70.45</v>
      </c>
      <c r="H82" s="20">
        <f t="shared" si="3"/>
        <v>85.688334999999995</v>
      </c>
      <c r="I82" s="30">
        <f t="shared" si="10"/>
        <v>40033.590111999998</v>
      </c>
    </row>
    <row r="83" spans="2:9" ht="69" x14ac:dyDescent="0.3">
      <c r="B83" s="38">
        <v>94991</v>
      </c>
      <c r="C83" s="45" t="s">
        <v>319</v>
      </c>
      <c r="D83" s="40" t="s">
        <v>97</v>
      </c>
      <c r="E83" s="43" t="s">
        <v>21</v>
      </c>
      <c r="F83" s="18">
        <v>7.85</v>
      </c>
      <c r="G83" s="21">
        <v>774.7</v>
      </c>
      <c r="H83" s="20">
        <f t="shared" si="3"/>
        <v>942.26760999999999</v>
      </c>
      <c r="I83" s="30">
        <f t="shared" si="10"/>
        <v>7396.8007384999992</v>
      </c>
    </row>
    <row r="84" spans="2:9" ht="27.6" x14ac:dyDescent="0.3">
      <c r="B84" s="38">
        <v>98689</v>
      </c>
      <c r="C84" s="45" t="s">
        <v>320</v>
      </c>
      <c r="D84" s="40" t="s">
        <v>98</v>
      </c>
      <c r="E84" s="43" t="s">
        <v>20</v>
      </c>
      <c r="F84" s="18">
        <v>24</v>
      </c>
      <c r="G84" s="21">
        <v>117.98</v>
      </c>
      <c r="H84" s="20">
        <f t="shared" si="3"/>
        <v>143.49907400000001</v>
      </c>
      <c r="I84" s="30">
        <f t="shared" si="10"/>
        <v>3443.9777760000002</v>
      </c>
    </row>
    <row r="85" spans="2:9" ht="15.6" x14ac:dyDescent="0.3">
      <c r="B85" s="14"/>
      <c r="C85" s="13">
        <v>8</v>
      </c>
      <c r="D85" s="14" t="s">
        <v>99</v>
      </c>
      <c r="E85" s="29"/>
      <c r="F85" s="16"/>
      <c r="G85" s="16"/>
      <c r="H85" s="16"/>
      <c r="I85" s="17">
        <f>SUM(I86:I89)</f>
        <v>75780.921387649985</v>
      </c>
    </row>
    <row r="86" spans="2:9" ht="82.8" x14ac:dyDescent="0.3">
      <c r="B86" s="38">
        <v>92580</v>
      </c>
      <c r="C86" s="45" t="s">
        <v>90</v>
      </c>
      <c r="D86" s="40" t="s">
        <v>109</v>
      </c>
      <c r="E86" s="43" t="s">
        <v>11</v>
      </c>
      <c r="F86" s="18">
        <v>467.2</v>
      </c>
      <c r="G86" s="21">
        <v>47.76</v>
      </c>
      <c r="H86" s="20">
        <f t="shared" si="3"/>
        <v>58.090487999999993</v>
      </c>
      <c r="I86" s="30">
        <f t="shared" ref="I86:I89" si="11">SUM(H86*F86)</f>
        <v>27139.875993599995</v>
      </c>
    </row>
    <row r="87" spans="2:9" ht="55.2" x14ac:dyDescent="0.3">
      <c r="B87" s="38">
        <v>94213</v>
      </c>
      <c r="C87" s="45" t="s">
        <v>92</v>
      </c>
      <c r="D87" s="40" t="s">
        <v>111</v>
      </c>
      <c r="E87" s="43" t="s">
        <v>11</v>
      </c>
      <c r="F87" s="18">
        <v>467.2</v>
      </c>
      <c r="G87" s="21">
        <v>64.010000000000005</v>
      </c>
      <c r="H87" s="20">
        <f t="shared" si="3"/>
        <v>77.855362999999997</v>
      </c>
      <c r="I87" s="30">
        <f t="shared" si="11"/>
        <v>36374.025593599996</v>
      </c>
    </row>
    <row r="88" spans="2:9" ht="27.6" x14ac:dyDescent="0.3">
      <c r="B88" s="38">
        <v>101979</v>
      </c>
      <c r="C88" s="45" t="s">
        <v>94</v>
      </c>
      <c r="D88" s="40" t="s">
        <v>114</v>
      </c>
      <c r="E88" s="43" t="s">
        <v>20</v>
      </c>
      <c r="F88" s="18">
        <v>127.8</v>
      </c>
      <c r="G88" s="21">
        <v>38.06</v>
      </c>
      <c r="H88" s="20">
        <f t="shared" si="3"/>
        <v>46.292377999999999</v>
      </c>
      <c r="I88" s="30">
        <f t="shared" si="11"/>
        <v>5916.1659083999994</v>
      </c>
    </row>
    <row r="89" spans="2:9" ht="55.2" x14ac:dyDescent="0.3">
      <c r="B89" s="38">
        <v>94228</v>
      </c>
      <c r="C89" s="45" t="s">
        <v>96</v>
      </c>
      <c r="D89" s="40" t="s">
        <v>116</v>
      </c>
      <c r="E89" s="43" t="s">
        <v>20</v>
      </c>
      <c r="F89" s="18">
        <v>68.55</v>
      </c>
      <c r="G89" s="21">
        <v>76.17</v>
      </c>
      <c r="H89" s="20">
        <f t="shared" si="3"/>
        <v>92.645571000000004</v>
      </c>
      <c r="I89" s="30">
        <f t="shared" si="11"/>
        <v>6350.8538920499996</v>
      </c>
    </row>
    <row r="90" spans="2:9" ht="15.6" x14ac:dyDescent="0.3">
      <c r="B90" s="14"/>
      <c r="C90" s="13">
        <v>9</v>
      </c>
      <c r="D90" s="14" t="s">
        <v>127</v>
      </c>
      <c r="E90" s="29"/>
      <c r="F90" s="16"/>
      <c r="G90" s="16"/>
      <c r="H90" s="16"/>
      <c r="I90" s="17">
        <f>SUM(I91:I112)</f>
        <v>12749.305252000002</v>
      </c>
    </row>
    <row r="91" spans="2:9" s="10" customFormat="1" ht="69" x14ac:dyDescent="0.3">
      <c r="B91" s="38">
        <v>102623</v>
      </c>
      <c r="C91" s="45" t="s">
        <v>100</v>
      </c>
      <c r="D91" s="46" t="s">
        <v>368</v>
      </c>
      <c r="E91" s="43" t="s">
        <v>18</v>
      </c>
      <c r="F91" s="18">
        <v>1</v>
      </c>
      <c r="G91" s="21">
        <v>832.62</v>
      </c>
      <c r="H91" s="20">
        <f t="shared" si="3"/>
        <v>1012.715706</v>
      </c>
      <c r="I91" s="30">
        <f t="shared" ref="I91" si="12">SUM(H91*F91)</f>
        <v>1012.715706</v>
      </c>
    </row>
    <row r="92" spans="2:9" ht="69" x14ac:dyDescent="0.3">
      <c r="B92" s="38">
        <v>89987</v>
      </c>
      <c r="C92" s="45" t="s">
        <v>101</v>
      </c>
      <c r="D92" s="40" t="s">
        <v>369</v>
      </c>
      <c r="E92" s="43" t="s">
        <v>18</v>
      </c>
      <c r="F92" s="18">
        <v>6</v>
      </c>
      <c r="G92" s="21">
        <v>75.83</v>
      </c>
      <c r="H92" s="20">
        <f t="shared" si="3"/>
        <v>92.232028999999997</v>
      </c>
      <c r="I92" s="30">
        <f t="shared" ref="I92:I105" si="13">SUM(H92*F92)</f>
        <v>553.39217399999995</v>
      </c>
    </row>
    <row r="93" spans="2:9" ht="82.8" x14ac:dyDescent="0.3">
      <c r="B93" s="38">
        <v>89383</v>
      </c>
      <c r="C93" s="45" t="s">
        <v>102</v>
      </c>
      <c r="D93" s="40" t="s">
        <v>133</v>
      </c>
      <c r="E93" s="43" t="s">
        <v>18</v>
      </c>
      <c r="F93" s="18">
        <v>12</v>
      </c>
      <c r="G93" s="21">
        <v>6.66</v>
      </c>
      <c r="H93" s="20">
        <f t="shared" si="3"/>
        <v>8.1005579999999995</v>
      </c>
      <c r="I93" s="30">
        <f t="shared" si="13"/>
        <v>97.206695999999994</v>
      </c>
    </row>
    <row r="94" spans="2:9" ht="55.2" x14ac:dyDescent="0.3">
      <c r="B94" s="38">
        <v>89362</v>
      </c>
      <c r="C94" s="45" t="s">
        <v>103</v>
      </c>
      <c r="D94" s="40" t="s">
        <v>136</v>
      </c>
      <c r="E94" s="43" t="s">
        <v>18</v>
      </c>
      <c r="F94" s="18">
        <v>20</v>
      </c>
      <c r="G94" s="21">
        <v>9.44</v>
      </c>
      <c r="H94" s="20">
        <f t="shared" ref="H94:H149" si="14">G94*1.2163</f>
        <v>11.481871999999999</v>
      </c>
      <c r="I94" s="30">
        <f t="shared" si="13"/>
        <v>229.63743999999997</v>
      </c>
    </row>
    <row r="95" spans="2:9" ht="55.2" x14ac:dyDescent="0.3">
      <c r="B95" s="38">
        <v>89367</v>
      </c>
      <c r="C95" s="45" t="s">
        <v>104</v>
      </c>
      <c r="D95" s="40" t="s">
        <v>138</v>
      </c>
      <c r="E95" s="43" t="s">
        <v>18</v>
      </c>
      <c r="F95" s="18">
        <v>1</v>
      </c>
      <c r="G95" s="21">
        <v>13.19</v>
      </c>
      <c r="H95" s="20">
        <f t="shared" si="14"/>
        <v>16.042997</v>
      </c>
      <c r="I95" s="30">
        <f t="shared" si="13"/>
        <v>16.042997</v>
      </c>
    </row>
    <row r="96" spans="2:9" ht="69" x14ac:dyDescent="0.3">
      <c r="B96" s="38">
        <v>103956</v>
      </c>
      <c r="C96" s="45" t="s">
        <v>105</v>
      </c>
      <c r="D96" s="40" t="s">
        <v>139</v>
      </c>
      <c r="E96" s="43" t="s">
        <v>18</v>
      </c>
      <c r="F96" s="18">
        <v>10</v>
      </c>
      <c r="G96" s="21">
        <v>14.47</v>
      </c>
      <c r="H96" s="20">
        <f t="shared" si="14"/>
        <v>17.599861000000001</v>
      </c>
      <c r="I96" s="30">
        <f t="shared" si="13"/>
        <v>175.99861000000001</v>
      </c>
    </row>
    <row r="97" spans="2:9" ht="55.2" x14ac:dyDescent="0.3">
      <c r="B97" s="38">
        <v>89378</v>
      </c>
      <c r="C97" s="45" t="s">
        <v>106</v>
      </c>
      <c r="D97" s="40" t="s">
        <v>140</v>
      </c>
      <c r="E97" s="43" t="s">
        <v>18</v>
      </c>
      <c r="F97" s="18">
        <v>10</v>
      </c>
      <c r="G97" s="21">
        <v>7.1</v>
      </c>
      <c r="H97" s="20">
        <f t="shared" si="14"/>
        <v>8.6357299999999988</v>
      </c>
      <c r="I97" s="30">
        <f t="shared" si="13"/>
        <v>86.357299999999981</v>
      </c>
    </row>
    <row r="98" spans="2:9" ht="55.2" x14ac:dyDescent="0.3">
      <c r="B98" s="38">
        <v>89402</v>
      </c>
      <c r="C98" s="45" t="s">
        <v>107</v>
      </c>
      <c r="D98" s="40" t="s">
        <v>141</v>
      </c>
      <c r="E98" s="43" t="s">
        <v>20</v>
      </c>
      <c r="F98" s="18">
        <v>97</v>
      </c>
      <c r="G98" s="21">
        <v>12.58</v>
      </c>
      <c r="H98" s="20">
        <f t="shared" si="14"/>
        <v>15.301053999999999</v>
      </c>
      <c r="I98" s="30">
        <f t="shared" si="13"/>
        <v>1484.2022379999999</v>
      </c>
    </row>
    <row r="99" spans="2:9" ht="55.2" x14ac:dyDescent="0.3">
      <c r="B99" s="38">
        <v>89403</v>
      </c>
      <c r="C99" s="45" t="s">
        <v>108</v>
      </c>
      <c r="D99" s="40" t="s">
        <v>142</v>
      </c>
      <c r="E99" s="43" t="s">
        <v>20</v>
      </c>
      <c r="F99" s="18">
        <v>6</v>
      </c>
      <c r="G99" s="21">
        <v>19.7</v>
      </c>
      <c r="H99" s="20">
        <f t="shared" si="14"/>
        <v>23.961109999999998</v>
      </c>
      <c r="I99" s="30">
        <f t="shared" si="13"/>
        <v>143.76666</v>
      </c>
    </row>
    <row r="100" spans="2:9" ht="55.2" x14ac:dyDescent="0.3">
      <c r="B100" s="38">
        <v>89395</v>
      </c>
      <c r="C100" s="45" t="s">
        <v>110</v>
      </c>
      <c r="D100" s="40" t="s">
        <v>143</v>
      </c>
      <c r="E100" s="43" t="s">
        <v>18</v>
      </c>
      <c r="F100" s="18">
        <v>12</v>
      </c>
      <c r="G100" s="21">
        <v>13.07</v>
      </c>
      <c r="H100" s="20">
        <f t="shared" si="14"/>
        <v>15.897041</v>
      </c>
      <c r="I100" s="30">
        <f t="shared" si="13"/>
        <v>190.76449199999999</v>
      </c>
    </row>
    <row r="101" spans="2:9" ht="55.2" x14ac:dyDescent="0.3">
      <c r="B101" s="38">
        <v>94492</v>
      </c>
      <c r="C101" s="45" t="s">
        <v>112</v>
      </c>
      <c r="D101" s="40" t="s">
        <v>370</v>
      </c>
      <c r="E101" s="43" t="s">
        <v>18</v>
      </c>
      <c r="F101" s="18">
        <v>1</v>
      </c>
      <c r="G101" s="21">
        <v>56.4</v>
      </c>
      <c r="H101" s="20">
        <f t="shared" si="14"/>
        <v>68.599319999999992</v>
      </c>
      <c r="I101" s="30">
        <f t="shared" si="13"/>
        <v>68.599319999999992</v>
      </c>
    </row>
    <row r="102" spans="2:9" ht="96.6" x14ac:dyDescent="0.3">
      <c r="B102" s="38">
        <v>94672</v>
      </c>
      <c r="C102" s="45" t="s">
        <v>113</v>
      </c>
      <c r="D102" s="40" t="s">
        <v>144</v>
      </c>
      <c r="E102" s="43" t="s">
        <v>18</v>
      </c>
      <c r="F102" s="18">
        <v>2</v>
      </c>
      <c r="G102" s="21">
        <v>6.17</v>
      </c>
      <c r="H102" s="20">
        <f t="shared" si="14"/>
        <v>7.5045709999999994</v>
      </c>
      <c r="I102" s="30">
        <f t="shared" si="13"/>
        <v>15.009141999999999</v>
      </c>
    </row>
    <row r="103" spans="2:9" ht="69" x14ac:dyDescent="0.3">
      <c r="B103" s="38">
        <v>90373</v>
      </c>
      <c r="C103" s="45" t="s">
        <v>115</v>
      </c>
      <c r="D103" s="40" t="s">
        <v>145</v>
      </c>
      <c r="E103" s="43" t="s">
        <v>18</v>
      </c>
      <c r="F103" s="18">
        <v>14</v>
      </c>
      <c r="G103" s="21">
        <v>13.41</v>
      </c>
      <c r="H103" s="20">
        <f t="shared" si="14"/>
        <v>16.310582999999998</v>
      </c>
      <c r="I103" s="30">
        <f t="shared" si="13"/>
        <v>228.34816199999997</v>
      </c>
    </row>
    <row r="104" spans="2:9" ht="69" x14ac:dyDescent="0.3">
      <c r="B104" s="38">
        <v>89396</v>
      </c>
      <c r="C104" s="45" t="s">
        <v>117</v>
      </c>
      <c r="D104" s="40" t="s">
        <v>146</v>
      </c>
      <c r="E104" s="43" t="s">
        <v>18</v>
      </c>
      <c r="F104" s="18">
        <v>3</v>
      </c>
      <c r="G104" s="21">
        <v>21.27</v>
      </c>
      <c r="H104" s="20">
        <f t="shared" si="14"/>
        <v>25.870700999999997</v>
      </c>
      <c r="I104" s="30">
        <f t="shared" si="13"/>
        <v>77.612102999999991</v>
      </c>
    </row>
    <row r="105" spans="2:9" ht="69" x14ac:dyDescent="0.3">
      <c r="B105" s="38">
        <v>103976</v>
      </c>
      <c r="C105" s="45" t="s">
        <v>347</v>
      </c>
      <c r="D105" s="40" t="s">
        <v>371</v>
      </c>
      <c r="E105" s="43" t="s">
        <v>18</v>
      </c>
      <c r="F105" s="18">
        <v>1</v>
      </c>
      <c r="G105" s="21">
        <v>27.03</v>
      </c>
      <c r="H105" s="20">
        <f t="shared" si="14"/>
        <v>32.876589000000003</v>
      </c>
      <c r="I105" s="30">
        <f t="shared" si="13"/>
        <v>32.876589000000003</v>
      </c>
    </row>
    <row r="106" spans="2:9" s="10" customFormat="1" ht="55.2" x14ac:dyDescent="0.3">
      <c r="B106" s="38">
        <v>89485</v>
      </c>
      <c r="C106" s="45" t="s">
        <v>348</v>
      </c>
      <c r="D106" s="40" t="s">
        <v>372</v>
      </c>
      <c r="E106" s="43" t="s">
        <v>18</v>
      </c>
      <c r="F106" s="18">
        <v>3</v>
      </c>
      <c r="G106" s="21">
        <v>6.32</v>
      </c>
      <c r="H106" s="20">
        <f t="shared" ref="H106:H112" si="15">G106*1.2163</f>
        <v>7.6870159999999998</v>
      </c>
      <c r="I106" s="30">
        <f t="shared" ref="I106:I112" si="16">SUM(H106*F106)</f>
        <v>23.061048</v>
      </c>
    </row>
    <row r="107" spans="2:9" s="10" customFormat="1" ht="55.2" x14ac:dyDescent="0.3">
      <c r="B107" s="38">
        <v>104004</v>
      </c>
      <c r="C107" s="45" t="s">
        <v>349</v>
      </c>
      <c r="D107" s="40" t="s">
        <v>373</v>
      </c>
      <c r="E107" s="43" t="s">
        <v>18</v>
      </c>
      <c r="F107" s="18">
        <v>5</v>
      </c>
      <c r="G107" s="21">
        <v>30.43</v>
      </c>
      <c r="H107" s="20">
        <f t="shared" si="15"/>
        <v>37.012008999999999</v>
      </c>
      <c r="I107" s="30">
        <f t="shared" si="16"/>
        <v>185.060045</v>
      </c>
    </row>
    <row r="108" spans="2:9" s="10" customFormat="1" ht="69" x14ac:dyDescent="0.3">
      <c r="B108" s="38">
        <v>105234</v>
      </c>
      <c r="C108" s="45" t="s">
        <v>350</v>
      </c>
      <c r="D108" s="40" t="s">
        <v>374</v>
      </c>
      <c r="E108" s="43" t="s">
        <v>18</v>
      </c>
      <c r="F108" s="18">
        <v>6</v>
      </c>
      <c r="G108" s="21">
        <v>10.119999999999999</v>
      </c>
      <c r="H108" s="20">
        <f t="shared" si="15"/>
        <v>12.308955999999998</v>
      </c>
      <c r="I108" s="30">
        <f t="shared" si="16"/>
        <v>73.853735999999998</v>
      </c>
    </row>
    <row r="109" spans="2:9" s="10" customFormat="1" ht="55.2" x14ac:dyDescent="0.3">
      <c r="B109" s="38">
        <v>94679</v>
      </c>
      <c r="C109" s="45" t="s">
        <v>351</v>
      </c>
      <c r="D109" s="40" t="s">
        <v>375</v>
      </c>
      <c r="E109" s="43" t="s">
        <v>18</v>
      </c>
      <c r="F109" s="18">
        <v>9</v>
      </c>
      <c r="G109" s="21">
        <v>24.47</v>
      </c>
      <c r="H109" s="20">
        <f t="shared" si="15"/>
        <v>29.762860999999997</v>
      </c>
      <c r="I109" s="30">
        <f t="shared" si="16"/>
        <v>267.86574899999999</v>
      </c>
    </row>
    <row r="110" spans="2:9" s="10" customFormat="1" ht="55.2" x14ac:dyDescent="0.3">
      <c r="B110" s="38">
        <v>103979</v>
      </c>
      <c r="C110" s="45" t="s">
        <v>352</v>
      </c>
      <c r="D110" s="40" t="s">
        <v>376</v>
      </c>
      <c r="E110" s="43" t="s">
        <v>20</v>
      </c>
      <c r="F110" s="18">
        <v>42</v>
      </c>
      <c r="G110" s="21">
        <v>31</v>
      </c>
      <c r="H110" s="20">
        <f t="shared" si="15"/>
        <v>37.705300000000001</v>
      </c>
      <c r="I110" s="30">
        <f t="shared" si="16"/>
        <v>1583.6226000000001</v>
      </c>
    </row>
    <row r="111" spans="2:9" ht="69" x14ac:dyDescent="0.3">
      <c r="B111" s="38">
        <v>91222</v>
      </c>
      <c r="C111" s="45" t="s">
        <v>353</v>
      </c>
      <c r="D111" s="40" t="s">
        <v>147</v>
      </c>
      <c r="E111" s="43" t="s">
        <v>20</v>
      </c>
      <c r="F111" s="18">
        <v>165</v>
      </c>
      <c r="G111" s="21">
        <v>8.4700000000000006</v>
      </c>
      <c r="H111" s="20">
        <f t="shared" si="15"/>
        <v>10.302061</v>
      </c>
      <c r="I111" s="30">
        <f t="shared" si="16"/>
        <v>1699.8400650000001</v>
      </c>
    </row>
    <row r="112" spans="2:9" ht="82.8" x14ac:dyDescent="0.3">
      <c r="B112" s="38">
        <v>90467</v>
      </c>
      <c r="C112" s="45" t="s">
        <v>354</v>
      </c>
      <c r="D112" s="40" t="s">
        <v>148</v>
      </c>
      <c r="E112" s="43" t="s">
        <v>20</v>
      </c>
      <c r="F112" s="18">
        <v>165</v>
      </c>
      <c r="G112" s="21">
        <v>22.44</v>
      </c>
      <c r="H112" s="20">
        <f t="shared" si="15"/>
        <v>27.293772000000001</v>
      </c>
      <c r="I112" s="30">
        <f t="shared" si="16"/>
        <v>4503.4723800000002</v>
      </c>
    </row>
    <row r="113" spans="2:9" ht="15.6" x14ac:dyDescent="0.3">
      <c r="B113" s="14"/>
      <c r="C113" s="13">
        <v>10</v>
      </c>
      <c r="D113" s="14" t="s">
        <v>149</v>
      </c>
      <c r="E113" s="29"/>
      <c r="F113" s="16"/>
      <c r="G113" s="16"/>
      <c r="H113" s="16"/>
      <c r="I113" s="17">
        <f>SUM(I114:I140)</f>
        <v>20973.329865</v>
      </c>
    </row>
    <row r="114" spans="2:9" ht="69" x14ac:dyDescent="0.3">
      <c r="B114" s="38">
        <v>89821</v>
      </c>
      <c r="C114" s="45" t="s">
        <v>118</v>
      </c>
      <c r="D114" s="40" t="s">
        <v>377</v>
      </c>
      <c r="E114" s="43" t="s">
        <v>18</v>
      </c>
      <c r="F114" s="18">
        <v>35</v>
      </c>
      <c r="G114" s="19">
        <v>19.59</v>
      </c>
      <c r="H114" s="20">
        <f t="shared" si="14"/>
        <v>23.827316999999997</v>
      </c>
      <c r="I114" s="30">
        <f t="shared" ref="I114" si="17">SUM(H114*F114)</f>
        <v>833.95609499999989</v>
      </c>
    </row>
    <row r="115" spans="2:9" s="10" customFormat="1" ht="69" x14ac:dyDescent="0.3">
      <c r="B115" s="38">
        <v>89817</v>
      </c>
      <c r="C115" s="45" t="s">
        <v>119</v>
      </c>
      <c r="D115" s="40" t="s">
        <v>381</v>
      </c>
      <c r="E115" s="43" t="s">
        <v>18</v>
      </c>
      <c r="F115" s="18">
        <v>1</v>
      </c>
      <c r="G115" s="19">
        <v>15.09</v>
      </c>
      <c r="H115" s="20">
        <f t="shared" ref="H115" si="18">G115*1.2163</f>
        <v>18.353966999999997</v>
      </c>
      <c r="I115" s="30">
        <f t="shared" ref="I115" si="19">SUM(H115*F115)</f>
        <v>18.353966999999997</v>
      </c>
    </row>
    <row r="116" spans="2:9" ht="82.8" x14ac:dyDescent="0.3">
      <c r="B116" s="38">
        <v>104328</v>
      </c>
      <c r="C116" s="45" t="s">
        <v>120</v>
      </c>
      <c r="D116" s="40" t="s">
        <v>152</v>
      </c>
      <c r="E116" s="43" t="s">
        <v>18</v>
      </c>
      <c r="F116" s="18">
        <v>6</v>
      </c>
      <c r="G116" s="19">
        <v>70.319999999999993</v>
      </c>
      <c r="H116" s="20">
        <f t="shared" si="14"/>
        <v>85.530215999999982</v>
      </c>
      <c r="I116" s="30">
        <f t="shared" ref="I116:I140" si="20">SUM(H116*F116)</f>
        <v>513.18129599999986</v>
      </c>
    </row>
    <row r="117" spans="2:9" ht="69" x14ac:dyDescent="0.3">
      <c r="B117" s="38">
        <v>89813</v>
      </c>
      <c r="C117" s="45" t="s">
        <v>121</v>
      </c>
      <c r="D117" s="40" t="s">
        <v>378</v>
      </c>
      <c r="E117" s="43" t="s">
        <v>18</v>
      </c>
      <c r="F117" s="18">
        <v>11</v>
      </c>
      <c r="G117" s="19">
        <v>6.29</v>
      </c>
      <c r="H117" s="20">
        <f t="shared" si="14"/>
        <v>7.6505269999999994</v>
      </c>
      <c r="I117" s="30">
        <f t="shared" si="20"/>
        <v>84.155796999999993</v>
      </c>
    </row>
    <row r="118" spans="2:9" ht="69" x14ac:dyDescent="0.3">
      <c r="B118" s="38">
        <v>89833</v>
      </c>
      <c r="C118" s="45" t="s">
        <v>122</v>
      </c>
      <c r="D118" s="40" t="s">
        <v>380</v>
      </c>
      <c r="E118" s="43" t="s">
        <v>18</v>
      </c>
      <c r="F118" s="18">
        <v>5</v>
      </c>
      <c r="G118" s="19">
        <v>46.14</v>
      </c>
      <c r="H118" s="20">
        <f t="shared" si="14"/>
        <v>56.120081999999996</v>
      </c>
      <c r="I118" s="30">
        <f t="shared" si="20"/>
        <v>280.60041000000001</v>
      </c>
    </row>
    <row r="119" spans="2:9" ht="69" x14ac:dyDescent="0.3">
      <c r="B119" s="38">
        <v>89782</v>
      </c>
      <c r="C119" s="45" t="s">
        <v>123</v>
      </c>
      <c r="D119" s="40" t="s">
        <v>382</v>
      </c>
      <c r="E119" s="43" t="s">
        <v>18</v>
      </c>
      <c r="F119" s="18">
        <v>6</v>
      </c>
      <c r="G119" s="19">
        <v>15.33</v>
      </c>
      <c r="H119" s="20">
        <f t="shared" si="14"/>
        <v>18.645879000000001</v>
      </c>
      <c r="I119" s="30">
        <f t="shared" si="20"/>
        <v>111.875274</v>
      </c>
    </row>
    <row r="120" spans="2:9" ht="82.8" x14ac:dyDescent="0.3">
      <c r="B120" s="38">
        <v>104341</v>
      </c>
      <c r="C120" s="45" t="s">
        <v>124</v>
      </c>
      <c r="D120" s="40" t="s">
        <v>383</v>
      </c>
      <c r="E120" s="43" t="s">
        <v>18</v>
      </c>
      <c r="F120" s="18">
        <v>9</v>
      </c>
      <c r="G120" s="19">
        <v>11.17</v>
      </c>
      <c r="H120" s="20">
        <f t="shared" si="14"/>
        <v>13.586070999999999</v>
      </c>
      <c r="I120" s="30">
        <f t="shared" si="20"/>
        <v>122.27463899999999</v>
      </c>
    </row>
    <row r="121" spans="2:9" ht="69" x14ac:dyDescent="0.3">
      <c r="B121" s="38">
        <v>89746</v>
      </c>
      <c r="C121" s="45" t="s">
        <v>125</v>
      </c>
      <c r="D121" s="40" t="s">
        <v>158</v>
      </c>
      <c r="E121" s="43" t="s">
        <v>18</v>
      </c>
      <c r="F121" s="18">
        <v>3</v>
      </c>
      <c r="G121" s="19">
        <v>29.04</v>
      </c>
      <c r="H121" s="20">
        <f t="shared" si="14"/>
        <v>35.321351999999997</v>
      </c>
      <c r="I121" s="30">
        <f t="shared" si="20"/>
        <v>105.964056</v>
      </c>
    </row>
    <row r="122" spans="2:9" ht="69" x14ac:dyDescent="0.3">
      <c r="B122" s="38">
        <v>89726</v>
      </c>
      <c r="C122" s="45" t="s">
        <v>126</v>
      </c>
      <c r="D122" s="40" t="s">
        <v>160</v>
      </c>
      <c r="E122" s="43" t="s">
        <v>18</v>
      </c>
      <c r="F122" s="18">
        <v>5</v>
      </c>
      <c r="G122" s="19">
        <v>10.77</v>
      </c>
      <c r="H122" s="20">
        <f t="shared" si="14"/>
        <v>13.099550999999998</v>
      </c>
      <c r="I122" s="30">
        <f t="shared" si="20"/>
        <v>65.497754999999984</v>
      </c>
    </row>
    <row r="123" spans="2:9" ht="69" x14ac:dyDescent="0.3">
      <c r="B123" s="38">
        <v>89732</v>
      </c>
      <c r="C123" s="45" t="s">
        <v>321</v>
      </c>
      <c r="D123" s="40" t="s">
        <v>162</v>
      </c>
      <c r="E123" s="43" t="s">
        <v>18</v>
      </c>
      <c r="F123" s="18">
        <v>2</v>
      </c>
      <c r="G123" s="19">
        <v>15.78</v>
      </c>
      <c r="H123" s="20">
        <f t="shared" si="14"/>
        <v>19.193213999999998</v>
      </c>
      <c r="I123" s="30">
        <f t="shared" si="20"/>
        <v>38.386427999999995</v>
      </c>
    </row>
    <row r="124" spans="2:9" ht="69" x14ac:dyDescent="0.3">
      <c r="B124" s="38">
        <v>89744</v>
      </c>
      <c r="C124" s="45" t="s">
        <v>322</v>
      </c>
      <c r="D124" s="40" t="s">
        <v>163</v>
      </c>
      <c r="E124" s="43" t="s">
        <v>18</v>
      </c>
      <c r="F124" s="18">
        <v>32</v>
      </c>
      <c r="G124" s="19">
        <v>28.12</v>
      </c>
      <c r="H124" s="20">
        <f t="shared" si="14"/>
        <v>34.202356000000002</v>
      </c>
      <c r="I124" s="30">
        <f t="shared" si="20"/>
        <v>1094.4753920000001</v>
      </c>
    </row>
    <row r="125" spans="2:9" ht="69" x14ac:dyDescent="0.3">
      <c r="B125" s="38">
        <v>89731</v>
      </c>
      <c r="C125" s="45" t="s">
        <v>323</v>
      </c>
      <c r="D125" s="40" t="s">
        <v>164</v>
      </c>
      <c r="E125" s="43" t="s">
        <v>18</v>
      </c>
      <c r="F125" s="18">
        <v>7</v>
      </c>
      <c r="G125" s="19">
        <v>14.97</v>
      </c>
      <c r="H125" s="20">
        <f t="shared" si="14"/>
        <v>18.208010999999999</v>
      </c>
      <c r="I125" s="30">
        <f t="shared" si="20"/>
        <v>127.45607699999999</v>
      </c>
    </row>
    <row r="126" spans="2:9" ht="82.8" x14ac:dyDescent="0.3">
      <c r="B126" s="38">
        <v>89724</v>
      </c>
      <c r="C126" s="45" t="s">
        <v>324</v>
      </c>
      <c r="D126" s="40" t="s">
        <v>379</v>
      </c>
      <c r="E126" s="43" t="s">
        <v>18</v>
      </c>
      <c r="F126" s="18">
        <v>27</v>
      </c>
      <c r="G126" s="19">
        <v>10.52</v>
      </c>
      <c r="H126" s="20">
        <f t="shared" si="14"/>
        <v>12.795475999999999</v>
      </c>
      <c r="I126" s="30">
        <f t="shared" si="20"/>
        <v>345.47785199999998</v>
      </c>
    </row>
    <row r="127" spans="2:9" ht="41.4" x14ac:dyDescent="0.3">
      <c r="B127" s="38">
        <v>104325</v>
      </c>
      <c r="C127" s="45" t="s">
        <v>325</v>
      </c>
      <c r="D127" s="40" t="s">
        <v>403</v>
      </c>
      <c r="E127" s="43" t="s">
        <v>18</v>
      </c>
      <c r="F127" s="18">
        <v>25</v>
      </c>
      <c r="G127" s="19">
        <v>28.43</v>
      </c>
      <c r="H127" s="20">
        <f t="shared" si="14"/>
        <v>34.579408999999998</v>
      </c>
      <c r="I127" s="30">
        <f t="shared" si="20"/>
        <v>864.4852249999999</v>
      </c>
    </row>
    <row r="128" spans="2:9" ht="82.8" x14ac:dyDescent="0.3">
      <c r="B128" s="38">
        <v>104343</v>
      </c>
      <c r="C128" s="45" t="s">
        <v>326</v>
      </c>
      <c r="D128" s="40" t="s">
        <v>385</v>
      </c>
      <c r="E128" s="43" t="s">
        <v>18</v>
      </c>
      <c r="F128" s="18">
        <v>1</v>
      </c>
      <c r="G128" s="19">
        <v>34.979999999999997</v>
      </c>
      <c r="H128" s="20">
        <f t="shared" si="14"/>
        <v>42.546173999999993</v>
      </c>
      <c r="I128" s="30">
        <f t="shared" si="20"/>
        <v>42.546173999999993</v>
      </c>
    </row>
    <row r="129" spans="2:9" ht="82.8" x14ac:dyDescent="0.3">
      <c r="B129" s="38">
        <v>89797</v>
      </c>
      <c r="C129" s="45" t="s">
        <v>327</v>
      </c>
      <c r="D129" s="40" t="s">
        <v>165</v>
      </c>
      <c r="E129" s="43" t="s">
        <v>18</v>
      </c>
      <c r="F129" s="18">
        <v>1</v>
      </c>
      <c r="G129" s="19">
        <v>53.49</v>
      </c>
      <c r="H129" s="20">
        <f t="shared" si="14"/>
        <v>65.059887000000003</v>
      </c>
      <c r="I129" s="30">
        <f t="shared" si="20"/>
        <v>65.059887000000003</v>
      </c>
    </row>
    <row r="130" spans="2:9" ht="69" x14ac:dyDescent="0.3">
      <c r="B130" s="38">
        <v>104352</v>
      </c>
      <c r="C130" s="45" t="s">
        <v>328</v>
      </c>
      <c r="D130" s="40" t="s">
        <v>384</v>
      </c>
      <c r="E130" s="43" t="s">
        <v>18</v>
      </c>
      <c r="F130" s="18">
        <v>14</v>
      </c>
      <c r="G130" s="19">
        <v>41.03</v>
      </c>
      <c r="H130" s="20">
        <f t="shared" si="14"/>
        <v>49.904789000000001</v>
      </c>
      <c r="I130" s="30">
        <f t="shared" si="20"/>
        <v>698.66704600000003</v>
      </c>
    </row>
    <row r="131" spans="2:9" ht="41.4" x14ac:dyDescent="0.3">
      <c r="B131" s="38">
        <v>98110</v>
      </c>
      <c r="C131" s="45" t="s">
        <v>329</v>
      </c>
      <c r="D131" s="40" t="s">
        <v>386</v>
      </c>
      <c r="E131" s="43" t="s">
        <v>18</v>
      </c>
      <c r="F131" s="18">
        <v>1</v>
      </c>
      <c r="G131" s="19">
        <v>386.25</v>
      </c>
      <c r="H131" s="20">
        <f t="shared" si="14"/>
        <v>469.79587499999997</v>
      </c>
      <c r="I131" s="30">
        <f t="shared" si="20"/>
        <v>469.79587499999997</v>
      </c>
    </row>
    <row r="132" spans="2:9" ht="69" x14ac:dyDescent="0.3">
      <c r="B132" s="38">
        <v>89549</v>
      </c>
      <c r="C132" s="45" t="s">
        <v>330</v>
      </c>
      <c r="D132" s="40" t="s">
        <v>166</v>
      </c>
      <c r="E132" s="43" t="s">
        <v>18</v>
      </c>
      <c r="F132" s="18">
        <v>1</v>
      </c>
      <c r="G132" s="19">
        <v>19.72</v>
      </c>
      <c r="H132" s="20">
        <f t="shared" si="14"/>
        <v>23.985435999999996</v>
      </c>
      <c r="I132" s="30">
        <f t="shared" si="20"/>
        <v>23.985435999999996</v>
      </c>
    </row>
    <row r="133" spans="2:9" ht="69" x14ac:dyDescent="0.3">
      <c r="B133" s="38">
        <v>89714</v>
      </c>
      <c r="C133" s="45" t="s">
        <v>331</v>
      </c>
      <c r="D133" s="40" t="s">
        <v>167</v>
      </c>
      <c r="E133" s="43" t="s">
        <v>20</v>
      </c>
      <c r="F133" s="18">
        <v>160</v>
      </c>
      <c r="G133" s="19">
        <v>38.9</v>
      </c>
      <c r="H133" s="20">
        <f t="shared" si="14"/>
        <v>47.314069999999994</v>
      </c>
      <c r="I133" s="30">
        <f t="shared" si="20"/>
        <v>7570.2511999999988</v>
      </c>
    </row>
    <row r="134" spans="2:9" ht="69" x14ac:dyDescent="0.3">
      <c r="B134" s="38">
        <v>89711</v>
      </c>
      <c r="C134" s="45" t="s">
        <v>332</v>
      </c>
      <c r="D134" s="40" t="s">
        <v>168</v>
      </c>
      <c r="E134" s="43" t="s">
        <v>20</v>
      </c>
      <c r="F134" s="18">
        <v>36</v>
      </c>
      <c r="G134" s="19">
        <v>21.76</v>
      </c>
      <c r="H134" s="20">
        <f t="shared" si="14"/>
        <v>26.466688000000001</v>
      </c>
      <c r="I134" s="30">
        <f t="shared" si="20"/>
        <v>952.80076800000006</v>
      </c>
    </row>
    <row r="135" spans="2:9" ht="69" x14ac:dyDescent="0.3">
      <c r="B135" s="38">
        <v>89712</v>
      </c>
      <c r="C135" s="45" t="s">
        <v>355</v>
      </c>
      <c r="D135" s="40" t="s">
        <v>169</v>
      </c>
      <c r="E135" s="43" t="s">
        <v>20</v>
      </c>
      <c r="F135" s="18">
        <v>18</v>
      </c>
      <c r="G135" s="19">
        <v>27.94</v>
      </c>
      <c r="H135" s="20">
        <f t="shared" si="14"/>
        <v>33.983421999999997</v>
      </c>
      <c r="I135" s="30">
        <f t="shared" si="20"/>
        <v>611.701596</v>
      </c>
    </row>
    <row r="136" spans="2:9" ht="69" x14ac:dyDescent="0.3">
      <c r="B136" s="38">
        <v>89713</v>
      </c>
      <c r="C136" s="45" t="s">
        <v>356</v>
      </c>
      <c r="D136" s="40" t="s">
        <v>170</v>
      </c>
      <c r="E136" s="43" t="s">
        <v>20</v>
      </c>
      <c r="F136" s="18">
        <v>6</v>
      </c>
      <c r="G136" s="19">
        <v>34.94</v>
      </c>
      <c r="H136" s="20">
        <f t="shared" si="14"/>
        <v>42.497521999999996</v>
      </c>
      <c r="I136" s="30">
        <f t="shared" si="20"/>
        <v>254.98513199999996</v>
      </c>
    </row>
    <row r="137" spans="2:9" ht="41.4" x14ac:dyDescent="0.3">
      <c r="B137" s="38">
        <v>93358</v>
      </c>
      <c r="C137" s="45" t="s">
        <v>357</v>
      </c>
      <c r="D137" s="40" t="s">
        <v>171</v>
      </c>
      <c r="E137" s="43" t="s">
        <v>21</v>
      </c>
      <c r="F137" s="18">
        <v>13.5</v>
      </c>
      <c r="G137" s="19">
        <v>85.91</v>
      </c>
      <c r="H137" s="20">
        <f t="shared" si="14"/>
        <v>104.49233299999999</v>
      </c>
      <c r="I137" s="30">
        <f t="shared" si="20"/>
        <v>1410.6464954999999</v>
      </c>
    </row>
    <row r="138" spans="2:9" ht="41.4" x14ac:dyDescent="0.3">
      <c r="B138" s="38">
        <v>93382</v>
      </c>
      <c r="C138" s="45" t="s">
        <v>358</v>
      </c>
      <c r="D138" s="40" t="s">
        <v>46</v>
      </c>
      <c r="E138" s="43" t="s">
        <v>21</v>
      </c>
      <c r="F138" s="18">
        <v>13.5</v>
      </c>
      <c r="G138" s="19">
        <v>26.05</v>
      </c>
      <c r="H138" s="20">
        <f t="shared" si="14"/>
        <v>31.684615000000001</v>
      </c>
      <c r="I138" s="30">
        <f t="shared" si="20"/>
        <v>427.74230249999999</v>
      </c>
    </row>
    <row r="139" spans="2:9" ht="69" x14ac:dyDescent="0.3">
      <c r="B139" s="38">
        <v>90443</v>
      </c>
      <c r="C139" s="45" t="s">
        <v>359</v>
      </c>
      <c r="D139" s="40" t="s">
        <v>172</v>
      </c>
      <c r="E139" s="43" t="s">
        <v>20</v>
      </c>
      <c r="F139" s="18">
        <v>105</v>
      </c>
      <c r="G139" s="19">
        <v>7.62</v>
      </c>
      <c r="H139" s="20">
        <f t="shared" si="14"/>
        <v>9.2682059999999993</v>
      </c>
      <c r="I139" s="30">
        <f t="shared" si="20"/>
        <v>973.16162999999995</v>
      </c>
    </row>
    <row r="140" spans="2:9" ht="82.8" x14ac:dyDescent="0.3">
      <c r="B140" s="38">
        <v>90467</v>
      </c>
      <c r="C140" s="45" t="s">
        <v>360</v>
      </c>
      <c r="D140" s="40" t="s">
        <v>148</v>
      </c>
      <c r="E140" s="43" t="s">
        <v>20</v>
      </c>
      <c r="F140" s="18">
        <v>105</v>
      </c>
      <c r="G140" s="19">
        <v>22.44</v>
      </c>
      <c r="H140" s="20">
        <f t="shared" si="14"/>
        <v>27.293772000000001</v>
      </c>
      <c r="I140" s="30">
        <f t="shared" si="20"/>
        <v>2865.8460599999999</v>
      </c>
    </row>
    <row r="141" spans="2:9" ht="15.6" x14ac:dyDescent="0.3">
      <c r="B141" s="14"/>
      <c r="C141" s="13">
        <v>11</v>
      </c>
      <c r="D141" s="14" t="s">
        <v>173</v>
      </c>
      <c r="E141" s="29"/>
      <c r="F141" s="16"/>
      <c r="G141" s="16"/>
      <c r="H141" s="16"/>
      <c r="I141" s="17">
        <f>SUM(I142:I149)</f>
        <v>10466.1860894</v>
      </c>
    </row>
    <row r="142" spans="2:9" ht="55.2" x14ac:dyDescent="0.3">
      <c r="B142" s="38">
        <v>89531</v>
      </c>
      <c r="C142" s="45" t="s">
        <v>128</v>
      </c>
      <c r="D142" s="40" t="s">
        <v>175</v>
      </c>
      <c r="E142" s="43" t="s">
        <v>18</v>
      </c>
      <c r="F142" s="18">
        <v>6</v>
      </c>
      <c r="G142" s="19">
        <v>39.57</v>
      </c>
      <c r="H142" s="20">
        <f t="shared" si="14"/>
        <v>48.128990999999999</v>
      </c>
      <c r="I142" s="30">
        <f t="shared" ref="I142" si="21">SUM(H142*F142)</f>
        <v>288.77394600000002</v>
      </c>
    </row>
    <row r="143" spans="2:9" ht="55.2" x14ac:dyDescent="0.3">
      <c r="B143" s="38">
        <v>89524</v>
      </c>
      <c r="C143" s="45" t="s">
        <v>129</v>
      </c>
      <c r="D143" s="40" t="s">
        <v>177</v>
      </c>
      <c r="E143" s="43" t="s">
        <v>18</v>
      </c>
      <c r="F143" s="18">
        <v>4</v>
      </c>
      <c r="G143" s="19">
        <v>31.5</v>
      </c>
      <c r="H143" s="20">
        <f t="shared" si="14"/>
        <v>38.313449999999996</v>
      </c>
      <c r="I143" s="30">
        <f t="shared" ref="I143:I149" si="22">SUM(H143*F143)</f>
        <v>153.25379999999998</v>
      </c>
    </row>
    <row r="144" spans="2:9" ht="69" x14ac:dyDescent="0.3">
      <c r="B144" s="38">
        <v>89569</v>
      </c>
      <c r="C144" s="45" t="s">
        <v>130</v>
      </c>
      <c r="D144" s="40" t="s">
        <v>179</v>
      </c>
      <c r="E144" s="43" t="s">
        <v>18</v>
      </c>
      <c r="F144" s="18">
        <v>2</v>
      </c>
      <c r="G144" s="19">
        <v>99.12</v>
      </c>
      <c r="H144" s="20">
        <f t="shared" si="14"/>
        <v>120.559656</v>
      </c>
      <c r="I144" s="30">
        <f t="shared" si="22"/>
        <v>241.11931200000001</v>
      </c>
    </row>
    <row r="145" spans="2:9" ht="69" x14ac:dyDescent="0.3">
      <c r="B145" s="38">
        <v>89557</v>
      </c>
      <c r="C145" s="45" t="s">
        <v>131</v>
      </c>
      <c r="D145" s="40" t="s">
        <v>181</v>
      </c>
      <c r="E145" s="43" t="s">
        <v>18</v>
      </c>
      <c r="F145" s="18">
        <v>1</v>
      </c>
      <c r="G145" s="19">
        <v>33.28</v>
      </c>
      <c r="H145" s="20">
        <f t="shared" si="14"/>
        <v>40.478464000000002</v>
      </c>
      <c r="I145" s="30">
        <f t="shared" si="22"/>
        <v>40.478464000000002</v>
      </c>
    </row>
    <row r="146" spans="2:9" ht="55.2" x14ac:dyDescent="0.3">
      <c r="B146" s="38">
        <v>89512</v>
      </c>
      <c r="C146" s="45" t="s">
        <v>132</v>
      </c>
      <c r="D146" s="40" t="s">
        <v>182</v>
      </c>
      <c r="E146" s="43" t="s">
        <v>20</v>
      </c>
      <c r="F146" s="18">
        <v>82</v>
      </c>
      <c r="G146" s="19">
        <v>51.7</v>
      </c>
      <c r="H146" s="20">
        <f t="shared" si="14"/>
        <v>62.882710000000003</v>
      </c>
      <c r="I146" s="30">
        <f t="shared" si="22"/>
        <v>5156.3822200000004</v>
      </c>
    </row>
    <row r="147" spans="2:9" ht="55.2" x14ac:dyDescent="0.3">
      <c r="B147" s="38">
        <v>89511</v>
      </c>
      <c r="C147" s="45" t="s">
        <v>134</v>
      </c>
      <c r="D147" s="40" t="s">
        <v>183</v>
      </c>
      <c r="E147" s="43" t="s">
        <v>20</v>
      </c>
      <c r="F147" s="18">
        <v>66</v>
      </c>
      <c r="G147" s="19">
        <v>40.93</v>
      </c>
      <c r="H147" s="20">
        <f t="shared" si="14"/>
        <v>49.783158999999998</v>
      </c>
      <c r="I147" s="30">
        <f t="shared" si="22"/>
        <v>3285.688494</v>
      </c>
    </row>
    <row r="148" spans="2:9" ht="41.4" x14ac:dyDescent="0.3">
      <c r="B148" s="38">
        <v>93358</v>
      </c>
      <c r="C148" s="45" t="s">
        <v>135</v>
      </c>
      <c r="D148" s="40" t="s">
        <v>171</v>
      </c>
      <c r="E148" s="43" t="s">
        <v>21</v>
      </c>
      <c r="F148" s="18">
        <v>9.5500000000000007</v>
      </c>
      <c r="G148" s="19">
        <v>85.91</v>
      </c>
      <c r="H148" s="20">
        <f t="shared" si="14"/>
        <v>104.49233299999999</v>
      </c>
      <c r="I148" s="30">
        <f t="shared" si="22"/>
        <v>997.90178014999992</v>
      </c>
    </row>
    <row r="149" spans="2:9" ht="41.4" x14ac:dyDescent="0.3">
      <c r="B149" s="38">
        <v>93382</v>
      </c>
      <c r="C149" s="45" t="s">
        <v>137</v>
      </c>
      <c r="D149" s="40" t="s">
        <v>46</v>
      </c>
      <c r="E149" s="43" t="s">
        <v>21</v>
      </c>
      <c r="F149" s="18">
        <v>9.5500000000000007</v>
      </c>
      <c r="G149" s="19">
        <v>26.05</v>
      </c>
      <c r="H149" s="20">
        <f t="shared" si="14"/>
        <v>31.684615000000001</v>
      </c>
      <c r="I149" s="30">
        <f t="shared" si="22"/>
        <v>302.58807325000004</v>
      </c>
    </row>
    <row r="150" spans="2:9" ht="15.6" x14ac:dyDescent="0.3">
      <c r="B150" s="14"/>
      <c r="C150" s="13">
        <v>12</v>
      </c>
      <c r="D150" s="14" t="s">
        <v>189</v>
      </c>
      <c r="E150" s="29"/>
      <c r="F150" s="16"/>
      <c r="G150" s="16"/>
      <c r="H150" s="16"/>
      <c r="I150" s="17">
        <f>SUM(I151:I159)</f>
        <v>45074.010046740004</v>
      </c>
    </row>
    <row r="151" spans="2:9" ht="55.2" x14ac:dyDescent="0.3">
      <c r="B151" s="38">
        <v>100878</v>
      </c>
      <c r="C151" s="45" t="s">
        <v>150</v>
      </c>
      <c r="D151" s="40" t="s">
        <v>191</v>
      </c>
      <c r="E151" s="43" t="s">
        <v>18</v>
      </c>
      <c r="F151" s="18">
        <v>8</v>
      </c>
      <c r="G151" s="19">
        <v>695.69</v>
      </c>
      <c r="H151" s="20">
        <f t="shared" ref="H151:H179" si="23">G151*1.2163</f>
        <v>846.16774700000008</v>
      </c>
      <c r="I151" s="30">
        <f t="shared" ref="I151" si="24">SUM(H151*F151)</f>
        <v>6769.3419760000006</v>
      </c>
    </row>
    <row r="152" spans="2:9" ht="82.8" x14ac:dyDescent="0.3">
      <c r="B152" s="38" t="s">
        <v>445</v>
      </c>
      <c r="C152" s="45" t="s">
        <v>151</v>
      </c>
      <c r="D152" s="40" t="s">
        <v>387</v>
      </c>
      <c r="E152" s="43" t="s">
        <v>20</v>
      </c>
      <c r="F152" s="18">
        <v>4.4000000000000004</v>
      </c>
      <c r="G152" s="19">
        <v>639.96</v>
      </c>
      <c r="H152" s="20">
        <f t="shared" si="23"/>
        <v>778.38334799999996</v>
      </c>
      <c r="I152" s="30">
        <f t="shared" ref="I152:I157" si="25">SUM(H152*F152)</f>
        <v>3424.8867312000002</v>
      </c>
    </row>
    <row r="153" spans="2:9" ht="55.2" x14ac:dyDescent="0.3">
      <c r="B153" s="38">
        <v>86901</v>
      </c>
      <c r="C153" s="45" t="s">
        <v>153</v>
      </c>
      <c r="D153" s="40" t="s">
        <v>199</v>
      </c>
      <c r="E153" s="43" t="s">
        <v>18</v>
      </c>
      <c r="F153" s="18">
        <v>4</v>
      </c>
      <c r="G153" s="19">
        <v>153.5</v>
      </c>
      <c r="H153" s="20">
        <f t="shared" si="23"/>
        <v>186.70204999999999</v>
      </c>
      <c r="I153" s="30">
        <f t="shared" si="25"/>
        <v>746.80819999999994</v>
      </c>
    </row>
    <row r="154" spans="2:9" s="10" customFormat="1" ht="110.4" x14ac:dyDescent="0.3">
      <c r="B154" s="38">
        <v>86941</v>
      </c>
      <c r="C154" s="45" t="s">
        <v>154</v>
      </c>
      <c r="D154" s="40" t="s">
        <v>388</v>
      </c>
      <c r="E154" s="43" t="s">
        <v>18</v>
      </c>
      <c r="F154" s="18">
        <v>3</v>
      </c>
      <c r="G154" s="19">
        <v>1075.9100000000001</v>
      </c>
      <c r="H154" s="20">
        <f t="shared" si="23"/>
        <v>1308.6293330000001</v>
      </c>
      <c r="I154" s="30">
        <f t="shared" si="25"/>
        <v>3925.8879990000005</v>
      </c>
    </row>
    <row r="155" spans="2:9" ht="55.2" x14ac:dyDescent="0.3">
      <c r="B155" s="38">
        <v>86915</v>
      </c>
      <c r="C155" s="45" t="s">
        <v>155</v>
      </c>
      <c r="D155" s="40" t="s">
        <v>201</v>
      </c>
      <c r="E155" s="43" t="s">
        <v>18</v>
      </c>
      <c r="F155" s="18">
        <v>4</v>
      </c>
      <c r="G155" s="19">
        <v>159.76</v>
      </c>
      <c r="H155" s="20">
        <f t="shared" si="23"/>
        <v>194.31608799999998</v>
      </c>
      <c r="I155" s="30">
        <f t="shared" si="25"/>
        <v>777.26435199999992</v>
      </c>
    </row>
    <row r="156" spans="2:9" ht="69" x14ac:dyDescent="0.3">
      <c r="B156" s="38">
        <v>100866</v>
      </c>
      <c r="C156" s="45" t="s">
        <v>156</v>
      </c>
      <c r="D156" s="40" t="s">
        <v>204</v>
      </c>
      <c r="E156" s="43" t="s">
        <v>18</v>
      </c>
      <c r="F156" s="18">
        <v>1</v>
      </c>
      <c r="G156" s="19">
        <v>315.64</v>
      </c>
      <c r="H156" s="20">
        <f t="shared" si="23"/>
        <v>383.91293199999996</v>
      </c>
      <c r="I156" s="30">
        <f t="shared" si="25"/>
        <v>383.91293199999996</v>
      </c>
    </row>
    <row r="157" spans="2:9" ht="55.2" x14ac:dyDescent="0.3">
      <c r="B157" s="38">
        <v>100872</v>
      </c>
      <c r="C157" s="45" t="s">
        <v>157</v>
      </c>
      <c r="D157" s="40" t="s">
        <v>206</v>
      </c>
      <c r="E157" s="43" t="s">
        <v>18</v>
      </c>
      <c r="F157" s="18">
        <v>1</v>
      </c>
      <c r="G157" s="19">
        <v>358.73</v>
      </c>
      <c r="H157" s="20">
        <f t="shared" si="23"/>
        <v>436.32329900000002</v>
      </c>
      <c r="I157" s="30">
        <f t="shared" si="25"/>
        <v>436.32329900000002</v>
      </c>
    </row>
    <row r="158" spans="2:9" s="10" customFormat="1" ht="69" x14ac:dyDescent="0.3">
      <c r="B158" s="38">
        <v>102253</v>
      </c>
      <c r="C158" s="45" t="s">
        <v>159</v>
      </c>
      <c r="D158" s="40" t="s">
        <v>390</v>
      </c>
      <c r="E158" s="43" t="s">
        <v>11</v>
      </c>
      <c r="F158" s="18">
        <v>24.66</v>
      </c>
      <c r="G158" s="19">
        <v>902.63</v>
      </c>
      <c r="H158" s="20">
        <f t="shared" ref="H158:H159" si="26">G158*1.2163</f>
        <v>1097.8688689999999</v>
      </c>
      <c r="I158" s="30">
        <f t="shared" ref="I158:I159" si="27">SUM(H158*F158)</f>
        <v>27073.446309539999</v>
      </c>
    </row>
    <row r="159" spans="2:9" s="10" customFormat="1" ht="110.4" x14ac:dyDescent="0.3">
      <c r="B159" s="38">
        <v>93441</v>
      </c>
      <c r="C159" s="45" t="s">
        <v>161</v>
      </c>
      <c r="D159" s="40" t="s">
        <v>389</v>
      </c>
      <c r="E159" s="43" t="s">
        <v>18</v>
      </c>
      <c r="F159" s="18">
        <v>1</v>
      </c>
      <c r="G159" s="19">
        <v>1262.96</v>
      </c>
      <c r="H159" s="20">
        <f t="shared" si="26"/>
        <v>1536.138248</v>
      </c>
      <c r="I159" s="30">
        <f t="shared" si="27"/>
        <v>1536.138248</v>
      </c>
    </row>
    <row r="160" spans="2:9" ht="15.6" x14ac:dyDescent="0.3">
      <c r="B160" s="14"/>
      <c r="C160" s="13">
        <v>13</v>
      </c>
      <c r="D160" s="14" t="s">
        <v>213</v>
      </c>
      <c r="E160" s="29"/>
      <c r="F160" s="16"/>
      <c r="G160" s="16"/>
      <c r="H160" s="16"/>
      <c r="I160" s="17">
        <f>SUM(I161:I164)</f>
        <v>2424.961636</v>
      </c>
    </row>
    <row r="161" spans="2:9" ht="55.2" x14ac:dyDescent="0.3">
      <c r="B161" s="38">
        <v>89356</v>
      </c>
      <c r="C161" s="45" t="s">
        <v>174</v>
      </c>
      <c r="D161" s="40" t="s">
        <v>215</v>
      </c>
      <c r="E161" s="43" t="s">
        <v>20</v>
      </c>
      <c r="F161" s="18">
        <v>48</v>
      </c>
      <c r="G161" s="19">
        <v>23.38</v>
      </c>
      <c r="H161" s="19">
        <f t="shared" si="23"/>
        <v>28.437093999999998</v>
      </c>
      <c r="I161" s="30">
        <f t="shared" ref="I161" si="28">SUM(H161*F161)</f>
        <v>1364.9805119999999</v>
      </c>
    </row>
    <row r="162" spans="2:9" ht="55.2" x14ac:dyDescent="0.3">
      <c r="B162" s="38">
        <v>89866</v>
      </c>
      <c r="C162" s="45" t="s">
        <v>176</v>
      </c>
      <c r="D162" s="40" t="s">
        <v>218</v>
      </c>
      <c r="E162" s="43" t="s">
        <v>18</v>
      </c>
      <c r="F162" s="18">
        <v>4</v>
      </c>
      <c r="G162" s="19">
        <v>7.36</v>
      </c>
      <c r="H162" s="19">
        <f t="shared" si="23"/>
        <v>8.951967999999999</v>
      </c>
      <c r="I162" s="30">
        <f t="shared" ref="I162:I164" si="29">SUM(H162*F162)</f>
        <v>35.807871999999996</v>
      </c>
    </row>
    <row r="163" spans="2:9" ht="55.2" x14ac:dyDescent="0.3">
      <c r="B163" s="38">
        <v>90447</v>
      </c>
      <c r="C163" s="45" t="s">
        <v>178</v>
      </c>
      <c r="D163" s="40" t="s">
        <v>220</v>
      </c>
      <c r="E163" s="43" t="s">
        <v>20</v>
      </c>
      <c r="F163" s="18">
        <v>36</v>
      </c>
      <c r="G163" s="19">
        <v>8.4700000000000006</v>
      </c>
      <c r="H163" s="19">
        <f t="shared" si="23"/>
        <v>10.302061</v>
      </c>
      <c r="I163" s="30">
        <f t="shared" si="29"/>
        <v>370.87419599999998</v>
      </c>
    </row>
    <row r="164" spans="2:9" ht="69" x14ac:dyDescent="0.3">
      <c r="B164" s="38">
        <v>90466</v>
      </c>
      <c r="C164" s="45" t="s">
        <v>180</v>
      </c>
      <c r="D164" s="40" t="s">
        <v>222</v>
      </c>
      <c r="E164" s="43" t="s">
        <v>20</v>
      </c>
      <c r="F164" s="18">
        <v>36</v>
      </c>
      <c r="G164" s="19">
        <v>14.92</v>
      </c>
      <c r="H164" s="19">
        <f t="shared" si="23"/>
        <v>18.147195999999997</v>
      </c>
      <c r="I164" s="30">
        <f t="shared" si="29"/>
        <v>653.29905599999995</v>
      </c>
    </row>
    <row r="165" spans="2:9" ht="15.6" x14ac:dyDescent="0.3">
      <c r="B165" s="14"/>
      <c r="C165" s="13">
        <v>14</v>
      </c>
      <c r="D165" s="14" t="s">
        <v>224</v>
      </c>
      <c r="E165" s="29"/>
      <c r="F165" s="16"/>
      <c r="G165" s="16"/>
      <c r="H165" s="16"/>
      <c r="I165" s="17">
        <f>SUM(I166:I191)</f>
        <v>67484.459419999999</v>
      </c>
    </row>
    <row r="166" spans="2:9" ht="55.2" x14ac:dyDescent="0.3">
      <c r="B166" s="38">
        <v>90447</v>
      </c>
      <c r="C166" s="45" t="s">
        <v>184</v>
      </c>
      <c r="D166" s="40" t="s">
        <v>220</v>
      </c>
      <c r="E166" s="43" t="s">
        <v>20</v>
      </c>
      <c r="F166" s="18">
        <v>400</v>
      </c>
      <c r="G166" s="21">
        <v>8.4700000000000006</v>
      </c>
      <c r="H166" s="20">
        <f t="shared" si="23"/>
        <v>10.302061</v>
      </c>
      <c r="I166" s="30">
        <f t="shared" ref="I166" si="30">SUM(H166*F166)</f>
        <v>4120.8244000000004</v>
      </c>
    </row>
    <row r="167" spans="2:9" ht="69" x14ac:dyDescent="0.3">
      <c r="B167" s="38">
        <v>91854</v>
      </c>
      <c r="C167" s="45" t="s">
        <v>185</v>
      </c>
      <c r="D167" s="40" t="s">
        <v>225</v>
      </c>
      <c r="E167" s="43" t="s">
        <v>20</v>
      </c>
      <c r="F167" s="18">
        <v>650</v>
      </c>
      <c r="G167" s="21">
        <v>9.84</v>
      </c>
      <c r="H167" s="20">
        <f t="shared" si="23"/>
        <v>11.968392</v>
      </c>
      <c r="I167" s="30">
        <f t="shared" ref="I167:I189" si="31">SUM(H167*F167)</f>
        <v>7779.4547999999995</v>
      </c>
    </row>
    <row r="168" spans="2:9" ht="69" x14ac:dyDescent="0.3">
      <c r="B168" s="38">
        <v>91856</v>
      </c>
      <c r="C168" s="45" t="s">
        <v>186</v>
      </c>
      <c r="D168" s="40" t="s">
        <v>226</v>
      </c>
      <c r="E168" s="43" t="s">
        <v>20</v>
      </c>
      <c r="F168" s="18">
        <v>120</v>
      </c>
      <c r="G168" s="21">
        <v>12.65</v>
      </c>
      <c r="H168" s="20">
        <f t="shared" si="23"/>
        <v>15.386194999999999</v>
      </c>
      <c r="I168" s="30">
        <f t="shared" si="31"/>
        <v>1846.3434</v>
      </c>
    </row>
    <row r="169" spans="2:9" ht="69" x14ac:dyDescent="0.3">
      <c r="B169" s="38">
        <v>97667</v>
      </c>
      <c r="C169" s="45" t="s">
        <v>187</v>
      </c>
      <c r="D169" s="40" t="s">
        <v>227</v>
      </c>
      <c r="E169" s="43" t="s">
        <v>20</v>
      </c>
      <c r="F169" s="18">
        <v>60</v>
      </c>
      <c r="G169" s="21">
        <v>9.6</v>
      </c>
      <c r="H169" s="20">
        <f t="shared" si="23"/>
        <v>11.67648</v>
      </c>
      <c r="I169" s="30">
        <f t="shared" si="31"/>
        <v>700.58879999999999</v>
      </c>
    </row>
    <row r="170" spans="2:9" ht="41.4" x14ac:dyDescent="0.3">
      <c r="B170" s="38">
        <v>92865</v>
      </c>
      <c r="C170" s="45" t="s">
        <v>188</v>
      </c>
      <c r="D170" s="40" t="s">
        <v>228</v>
      </c>
      <c r="E170" s="43" t="s">
        <v>18</v>
      </c>
      <c r="F170" s="18">
        <v>74</v>
      </c>
      <c r="G170" s="21">
        <v>14.45</v>
      </c>
      <c r="H170" s="20">
        <f t="shared" si="23"/>
        <v>17.575534999999999</v>
      </c>
      <c r="I170" s="30">
        <f t="shared" si="31"/>
        <v>1300.5895899999998</v>
      </c>
    </row>
    <row r="171" spans="2:9" ht="55.2" x14ac:dyDescent="0.3">
      <c r="B171" s="38">
        <v>104766</v>
      </c>
      <c r="C171" s="45" t="s">
        <v>423</v>
      </c>
      <c r="D171" s="40" t="s">
        <v>229</v>
      </c>
      <c r="E171" s="43" t="s">
        <v>20</v>
      </c>
      <c r="F171" s="18">
        <v>400</v>
      </c>
      <c r="G171" s="21">
        <v>16.22</v>
      </c>
      <c r="H171" s="20">
        <f t="shared" si="23"/>
        <v>19.728385999999997</v>
      </c>
      <c r="I171" s="30">
        <f t="shared" si="31"/>
        <v>7891.3543999999983</v>
      </c>
    </row>
    <row r="172" spans="2:9" ht="41.4" x14ac:dyDescent="0.3">
      <c r="B172" s="38">
        <v>90458</v>
      </c>
      <c r="C172" s="45" t="s">
        <v>424</v>
      </c>
      <c r="D172" s="40" t="s">
        <v>230</v>
      </c>
      <c r="E172" s="43" t="s">
        <v>18</v>
      </c>
      <c r="F172" s="18">
        <v>1</v>
      </c>
      <c r="G172" s="21">
        <v>36.549999999999997</v>
      </c>
      <c r="H172" s="20">
        <f t="shared" si="23"/>
        <v>44.455764999999992</v>
      </c>
      <c r="I172" s="30">
        <f t="shared" si="31"/>
        <v>44.455764999999992</v>
      </c>
    </row>
    <row r="173" spans="2:9" ht="82.8" x14ac:dyDescent="0.3">
      <c r="B173" s="38">
        <v>101882</v>
      </c>
      <c r="C173" s="45" t="s">
        <v>425</v>
      </c>
      <c r="D173" s="40" t="s">
        <v>393</v>
      </c>
      <c r="E173" s="43" t="s">
        <v>18</v>
      </c>
      <c r="F173" s="18">
        <v>2</v>
      </c>
      <c r="G173" s="21">
        <v>1198.2</v>
      </c>
      <c r="H173" s="20">
        <f t="shared" si="23"/>
        <v>1457.37066</v>
      </c>
      <c r="I173" s="30">
        <f t="shared" si="31"/>
        <v>2914.7413200000001</v>
      </c>
    </row>
    <row r="174" spans="2:9" ht="55.2" x14ac:dyDescent="0.3">
      <c r="B174" s="38">
        <v>93653</v>
      </c>
      <c r="C174" s="45" t="s">
        <v>426</v>
      </c>
      <c r="D174" s="40" t="s">
        <v>231</v>
      </c>
      <c r="E174" s="43" t="s">
        <v>18</v>
      </c>
      <c r="F174" s="18">
        <v>9</v>
      </c>
      <c r="G174" s="21">
        <v>12.06</v>
      </c>
      <c r="H174" s="20">
        <f t="shared" si="23"/>
        <v>14.668578</v>
      </c>
      <c r="I174" s="30">
        <f t="shared" si="31"/>
        <v>132.017202</v>
      </c>
    </row>
    <row r="175" spans="2:9" ht="41.4" x14ac:dyDescent="0.3">
      <c r="B175" s="38">
        <v>93662</v>
      </c>
      <c r="C175" s="45" t="s">
        <v>427</v>
      </c>
      <c r="D175" s="40" t="s">
        <v>391</v>
      </c>
      <c r="E175" s="43" t="s">
        <v>18</v>
      </c>
      <c r="F175" s="18">
        <v>16</v>
      </c>
      <c r="G175" s="21">
        <v>59.91</v>
      </c>
      <c r="H175" s="20">
        <f t="shared" si="23"/>
        <v>72.868532999999985</v>
      </c>
      <c r="I175" s="30">
        <f t="shared" si="31"/>
        <v>1165.8965279999998</v>
      </c>
    </row>
    <row r="176" spans="2:9" ht="41.4" x14ac:dyDescent="0.3">
      <c r="B176" s="38">
        <v>93663</v>
      </c>
      <c r="C176" s="45" t="s">
        <v>428</v>
      </c>
      <c r="D176" s="40" t="s">
        <v>232</v>
      </c>
      <c r="E176" s="43" t="s">
        <v>18</v>
      </c>
      <c r="F176" s="18">
        <v>9</v>
      </c>
      <c r="G176" s="21">
        <v>61.71</v>
      </c>
      <c r="H176" s="20">
        <f t="shared" si="23"/>
        <v>75.057873000000001</v>
      </c>
      <c r="I176" s="30">
        <f t="shared" si="31"/>
        <v>675.52085699999998</v>
      </c>
    </row>
    <row r="177" spans="2:9" ht="55.2" x14ac:dyDescent="0.3">
      <c r="B177" s="38">
        <v>101895</v>
      </c>
      <c r="C177" s="45" t="s">
        <v>429</v>
      </c>
      <c r="D177" s="40" t="s">
        <v>392</v>
      </c>
      <c r="E177" s="43" t="s">
        <v>18</v>
      </c>
      <c r="F177" s="18">
        <v>1</v>
      </c>
      <c r="G177" s="21">
        <v>430.28</v>
      </c>
      <c r="H177" s="20">
        <f t="shared" si="23"/>
        <v>523.34956399999999</v>
      </c>
      <c r="I177" s="30">
        <f t="shared" si="31"/>
        <v>523.34956399999999</v>
      </c>
    </row>
    <row r="178" spans="2:9" ht="41.4" x14ac:dyDescent="0.3">
      <c r="B178" s="38">
        <v>106027</v>
      </c>
      <c r="C178" s="45" t="s">
        <v>430</v>
      </c>
      <c r="D178" s="40" t="s">
        <v>233</v>
      </c>
      <c r="E178" s="43" t="s">
        <v>14</v>
      </c>
      <c r="F178" s="18">
        <v>1</v>
      </c>
      <c r="G178" s="21">
        <v>76.64</v>
      </c>
      <c r="H178" s="20">
        <f t="shared" si="23"/>
        <v>93.217231999999996</v>
      </c>
      <c r="I178" s="30">
        <f t="shared" si="31"/>
        <v>93.217231999999996</v>
      </c>
    </row>
    <row r="179" spans="2:9" ht="55.2" x14ac:dyDescent="0.3">
      <c r="B179" s="38">
        <v>91924</v>
      </c>
      <c r="C179" s="45" t="s">
        <v>431</v>
      </c>
      <c r="D179" s="40" t="s">
        <v>234</v>
      </c>
      <c r="E179" s="43" t="s">
        <v>20</v>
      </c>
      <c r="F179" s="18">
        <v>1680</v>
      </c>
      <c r="G179" s="21">
        <v>3.06</v>
      </c>
      <c r="H179" s="20">
        <f t="shared" si="23"/>
        <v>3.7218779999999998</v>
      </c>
      <c r="I179" s="30">
        <f t="shared" si="31"/>
        <v>6252.75504</v>
      </c>
    </row>
    <row r="180" spans="2:9" ht="55.2" x14ac:dyDescent="0.3">
      <c r="B180" s="38">
        <v>91926</v>
      </c>
      <c r="C180" s="45" t="s">
        <v>432</v>
      </c>
      <c r="D180" s="40" t="s">
        <v>235</v>
      </c>
      <c r="E180" s="43" t="s">
        <v>20</v>
      </c>
      <c r="F180" s="18">
        <v>460</v>
      </c>
      <c r="G180" s="21">
        <v>4.4400000000000004</v>
      </c>
      <c r="H180" s="20">
        <f t="shared" ref="H180:H218" si="32">G180*1.2163</f>
        <v>5.400372</v>
      </c>
      <c r="I180" s="30">
        <f t="shared" si="31"/>
        <v>2484.17112</v>
      </c>
    </row>
    <row r="181" spans="2:9" ht="55.2" x14ac:dyDescent="0.3">
      <c r="B181" s="38">
        <v>91928</v>
      </c>
      <c r="C181" s="45" t="s">
        <v>433</v>
      </c>
      <c r="D181" s="40" t="s">
        <v>236</v>
      </c>
      <c r="E181" s="43" t="s">
        <v>20</v>
      </c>
      <c r="F181" s="18">
        <v>624</v>
      </c>
      <c r="G181" s="21">
        <v>6.89</v>
      </c>
      <c r="H181" s="20">
        <f t="shared" si="32"/>
        <v>8.3803069999999984</v>
      </c>
      <c r="I181" s="30">
        <f t="shared" si="31"/>
        <v>5229.3115679999992</v>
      </c>
    </row>
    <row r="182" spans="2:9" ht="69" x14ac:dyDescent="0.3">
      <c r="B182" s="38">
        <v>92988</v>
      </c>
      <c r="C182" s="45" t="s">
        <v>434</v>
      </c>
      <c r="D182" s="40" t="s">
        <v>237</v>
      </c>
      <c r="E182" s="43" t="s">
        <v>20</v>
      </c>
      <c r="F182" s="18">
        <v>220</v>
      </c>
      <c r="G182" s="21">
        <v>57.47</v>
      </c>
      <c r="H182" s="20">
        <f t="shared" si="32"/>
        <v>69.900760999999989</v>
      </c>
      <c r="I182" s="30">
        <f t="shared" si="31"/>
        <v>15378.167419999998</v>
      </c>
    </row>
    <row r="183" spans="2:9" ht="55.2" x14ac:dyDescent="0.3">
      <c r="B183" s="38">
        <v>92005</v>
      </c>
      <c r="C183" s="45" t="s">
        <v>435</v>
      </c>
      <c r="D183" s="40" t="s">
        <v>401</v>
      </c>
      <c r="E183" s="43" t="s">
        <v>18</v>
      </c>
      <c r="F183" s="18">
        <v>2</v>
      </c>
      <c r="G183" s="21">
        <v>57.8</v>
      </c>
      <c r="H183" s="20">
        <f t="shared" si="32"/>
        <v>70.302139999999994</v>
      </c>
      <c r="I183" s="30">
        <f t="shared" si="31"/>
        <v>140.60427999999999</v>
      </c>
    </row>
    <row r="184" spans="2:9" s="10" customFormat="1" ht="55.2" x14ac:dyDescent="0.3">
      <c r="B184" s="38">
        <v>91996</v>
      </c>
      <c r="C184" s="45" t="s">
        <v>436</v>
      </c>
      <c r="D184" s="40" t="s">
        <v>400</v>
      </c>
      <c r="E184" s="43" t="s">
        <v>18</v>
      </c>
      <c r="F184" s="18">
        <v>2</v>
      </c>
      <c r="G184" s="21">
        <v>33.9</v>
      </c>
      <c r="H184" s="20">
        <f t="shared" ref="H184" si="33">G184*1.2163</f>
        <v>41.232569999999996</v>
      </c>
      <c r="I184" s="30">
        <f t="shared" ref="I184" si="34">SUM(H184*F184)</f>
        <v>82.465139999999991</v>
      </c>
    </row>
    <row r="185" spans="2:9" ht="55.2" x14ac:dyDescent="0.3">
      <c r="B185" s="38">
        <v>92004</v>
      </c>
      <c r="C185" s="45" t="s">
        <v>437</v>
      </c>
      <c r="D185" s="40" t="s">
        <v>394</v>
      </c>
      <c r="E185" s="43" t="s">
        <v>18</v>
      </c>
      <c r="F185" s="18">
        <v>50</v>
      </c>
      <c r="G185" s="21">
        <v>54.02</v>
      </c>
      <c r="H185" s="20">
        <f t="shared" si="32"/>
        <v>65.704526000000001</v>
      </c>
      <c r="I185" s="30">
        <f t="shared" si="31"/>
        <v>3285.2263000000003</v>
      </c>
    </row>
    <row r="186" spans="2:9" ht="55.2" x14ac:dyDescent="0.3">
      <c r="B186" s="38">
        <v>92008</v>
      </c>
      <c r="C186" s="45" t="s">
        <v>438</v>
      </c>
      <c r="D186" s="40" t="s">
        <v>395</v>
      </c>
      <c r="E186" s="43" t="s">
        <v>18</v>
      </c>
      <c r="F186" s="18">
        <v>34</v>
      </c>
      <c r="G186" s="21">
        <v>46.11</v>
      </c>
      <c r="H186" s="20">
        <f t="shared" si="32"/>
        <v>56.083592999999993</v>
      </c>
      <c r="I186" s="30">
        <f t="shared" si="31"/>
        <v>1906.8421619999997</v>
      </c>
    </row>
    <row r="187" spans="2:9" ht="55.2" x14ac:dyDescent="0.3">
      <c r="B187" s="38">
        <v>91955</v>
      </c>
      <c r="C187" s="45" t="s">
        <v>439</v>
      </c>
      <c r="D187" s="40" t="s">
        <v>396</v>
      </c>
      <c r="E187" s="43" t="s">
        <v>18</v>
      </c>
      <c r="F187" s="18">
        <v>2</v>
      </c>
      <c r="G187" s="21">
        <v>34.880000000000003</v>
      </c>
      <c r="H187" s="20">
        <f t="shared" si="32"/>
        <v>42.424543999999997</v>
      </c>
      <c r="I187" s="30">
        <f t="shared" si="31"/>
        <v>84.849087999999995</v>
      </c>
    </row>
    <row r="188" spans="2:9" ht="55.2" x14ac:dyDescent="0.3">
      <c r="B188" s="38">
        <v>91953</v>
      </c>
      <c r="C188" s="45" t="s">
        <v>440</v>
      </c>
      <c r="D188" s="40" t="s">
        <v>397</v>
      </c>
      <c r="E188" s="43" t="s">
        <v>18</v>
      </c>
      <c r="F188" s="18">
        <v>22</v>
      </c>
      <c r="G188" s="21">
        <v>28.62</v>
      </c>
      <c r="H188" s="20">
        <f t="shared" si="32"/>
        <v>34.810505999999997</v>
      </c>
      <c r="I188" s="30">
        <f t="shared" si="31"/>
        <v>765.83113199999991</v>
      </c>
    </row>
    <row r="189" spans="2:9" ht="55.2" x14ac:dyDescent="0.3">
      <c r="B189" s="38">
        <v>91961</v>
      </c>
      <c r="C189" s="45" t="s">
        <v>441</v>
      </c>
      <c r="D189" s="40" t="s">
        <v>398</v>
      </c>
      <c r="E189" s="43" t="s">
        <v>18</v>
      </c>
      <c r="F189" s="18">
        <v>2</v>
      </c>
      <c r="G189" s="21">
        <v>55.98</v>
      </c>
      <c r="H189" s="20">
        <f t="shared" si="32"/>
        <v>68.088473999999991</v>
      </c>
      <c r="I189" s="30">
        <f t="shared" si="31"/>
        <v>136.17694799999998</v>
      </c>
    </row>
    <row r="190" spans="2:9" s="10" customFormat="1" ht="55.2" x14ac:dyDescent="0.3">
      <c r="B190" s="38">
        <v>91967</v>
      </c>
      <c r="C190" s="45" t="s">
        <v>442</v>
      </c>
      <c r="D190" s="40" t="s">
        <v>399</v>
      </c>
      <c r="E190" s="43" t="s">
        <v>18</v>
      </c>
      <c r="F190" s="18">
        <v>1</v>
      </c>
      <c r="G190" s="21">
        <v>58.32</v>
      </c>
      <c r="H190" s="20">
        <f t="shared" ref="H190:H191" si="35">G190*1.2163</f>
        <v>70.934615999999991</v>
      </c>
      <c r="I190" s="30">
        <f t="shared" ref="I190:I191" si="36">SUM(H190*F190)</f>
        <v>70.934615999999991</v>
      </c>
    </row>
    <row r="191" spans="2:9" ht="41.4" x14ac:dyDescent="0.3">
      <c r="B191" s="38">
        <v>103782</v>
      </c>
      <c r="C191" s="45" t="s">
        <v>443</v>
      </c>
      <c r="D191" s="40" t="s">
        <v>402</v>
      </c>
      <c r="E191" s="43" t="s">
        <v>14</v>
      </c>
      <c r="F191" s="18">
        <v>74</v>
      </c>
      <c r="G191" s="21">
        <v>27.54</v>
      </c>
      <c r="H191" s="20">
        <f t="shared" si="35"/>
        <v>33.496901999999999</v>
      </c>
      <c r="I191" s="30">
        <f t="shared" si="36"/>
        <v>2478.7707479999999</v>
      </c>
    </row>
    <row r="192" spans="2:9" ht="15.6" x14ac:dyDescent="0.3">
      <c r="B192" s="14"/>
      <c r="C192" s="13">
        <v>15</v>
      </c>
      <c r="D192" s="14" t="s">
        <v>238</v>
      </c>
      <c r="E192" s="29"/>
      <c r="F192" s="16"/>
      <c r="G192" s="16"/>
      <c r="H192" s="16"/>
      <c r="I192" s="17">
        <f>SUM(I193:I208)</f>
        <v>117105.03511247998</v>
      </c>
    </row>
    <row r="193" spans="2:10" ht="55.2" x14ac:dyDescent="0.3">
      <c r="B193" s="38">
        <v>91338</v>
      </c>
      <c r="C193" s="45" t="s">
        <v>190</v>
      </c>
      <c r="D193" s="40" t="s">
        <v>239</v>
      </c>
      <c r="E193" s="43" t="s">
        <v>11</v>
      </c>
      <c r="F193" s="18">
        <v>7.56</v>
      </c>
      <c r="G193" s="19">
        <v>929.01</v>
      </c>
      <c r="H193" s="20">
        <f t="shared" si="32"/>
        <v>1129.9548629999999</v>
      </c>
      <c r="I193" s="30">
        <f t="shared" ref="I193:I208" si="37">SUM(H193*F193)</f>
        <v>8542.4587642799997</v>
      </c>
    </row>
    <row r="194" spans="2:10" s="10" customFormat="1" ht="110.4" x14ac:dyDescent="0.3">
      <c r="B194" s="38">
        <v>100689</v>
      </c>
      <c r="C194" s="45" t="s">
        <v>192</v>
      </c>
      <c r="D194" s="40" t="s">
        <v>404</v>
      </c>
      <c r="E194" s="43" t="s">
        <v>212</v>
      </c>
      <c r="F194" s="18">
        <v>21</v>
      </c>
      <c r="G194" s="19">
        <v>1197.5999999999999</v>
      </c>
      <c r="H194" s="20">
        <f t="shared" ref="H194:H195" si="38">G194*1.2163</f>
        <v>1456.6408799999999</v>
      </c>
      <c r="I194" s="30">
        <f t="shared" ref="I194:I195" si="39">SUM(H194*F194)</f>
        <v>30589.458479999998</v>
      </c>
    </row>
    <row r="195" spans="2:10" s="10" customFormat="1" ht="124.2" x14ac:dyDescent="0.3">
      <c r="B195" s="38">
        <v>90844</v>
      </c>
      <c r="C195" s="45" t="s">
        <v>193</v>
      </c>
      <c r="D195" s="40" t="s">
        <v>405</v>
      </c>
      <c r="E195" s="43" t="s">
        <v>212</v>
      </c>
      <c r="F195" s="18">
        <v>1</v>
      </c>
      <c r="G195" s="19">
        <v>1233.3699999999999</v>
      </c>
      <c r="H195" s="20">
        <f t="shared" si="38"/>
        <v>1500.1479309999997</v>
      </c>
      <c r="I195" s="30">
        <f t="shared" si="39"/>
        <v>1500.1479309999997</v>
      </c>
    </row>
    <row r="196" spans="2:10" ht="55.2" x14ac:dyDescent="0.3">
      <c r="B196" s="38" t="s">
        <v>446</v>
      </c>
      <c r="C196" s="45" t="s">
        <v>194</v>
      </c>
      <c r="D196" s="40" t="s">
        <v>409</v>
      </c>
      <c r="E196" s="43" t="s">
        <v>11</v>
      </c>
      <c r="F196" s="18">
        <v>4.5</v>
      </c>
      <c r="G196" s="19">
        <v>659.9</v>
      </c>
      <c r="H196" s="20">
        <f t="shared" si="32"/>
        <v>802.63636999999994</v>
      </c>
      <c r="I196" s="30">
        <f t="shared" si="37"/>
        <v>3611.8636649999999</v>
      </c>
      <c r="J196" t="s">
        <v>407</v>
      </c>
    </row>
    <row r="197" spans="2:10" ht="55.2" x14ac:dyDescent="0.3">
      <c r="B197" s="38" t="s">
        <v>446</v>
      </c>
      <c r="C197" s="45" t="s">
        <v>196</v>
      </c>
      <c r="D197" s="40" t="s">
        <v>410</v>
      </c>
      <c r="E197" s="43" t="s">
        <v>11</v>
      </c>
      <c r="F197" s="18">
        <v>10.8</v>
      </c>
      <c r="G197" s="19">
        <v>659.9</v>
      </c>
      <c r="H197" s="20">
        <f t="shared" si="32"/>
        <v>802.63636999999994</v>
      </c>
      <c r="I197" s="30">
        <f t="shared" si="37"/>
        <v>8668.472796</v>
      </c>
    </row>
    <row r="198" spans="2:10" ht="55.2" x14ac:dyDescent="0.3">
      <c r="B198" s="38" t="s">
        <v>446</v>
      </c>
      <c r="C198" s="45" t="s">
        <v>197</v>
      </c>
      <c r="D198" s="40" t="s">
        <v>411</v>
      </c>
      <c r="E198" s="43" t="s">
        <v>11</v>
      </c>
      <c r="F198" s="18">
        <v>12</v>
      </c>
      <c r="G198" s="19">
        <v>659.9</v>
      </c>
      <c r="H198" s="20">
        <f t="shared" si="32"/>
        <v>802.63636999999994</v>
      </c>
      <c r="I198" s="30">
        <f t="shared" si="37"/>
        <v>9631.6364399999984</v>
      </c>
    </row>
    <row r="199" spans="2:10" ht="55.2" x14ac:dyDescent="0.3">
      <c r="B199" s="38" t="s">
        <v>446</v>
      </c>
      <c r="C199" s="45" t="s">
        <v>198</v>
      </c>
      <c r="D199" s="40" t="s">
        <v>412</v>
      </c>
      <c r="E199" s="43" t="s">
        <v>11</v>
      </c>
      <c r="F199" s="18">
        <v>3.9</v>
      </c>
      <c r="G199" s="19">
        <v>659.9</v>
      </c>
      <c r="H199" s="20">
        <f t="shared" si="32"/>
        <v>802.63636999999994</v>
      </c>
      <c r="I199" s="30">
        <f t="shared" si="37"/>
        <v>3130.2818429999998</v>
      </c>
    </row>
    <row r="200" spans="2:10" ht="55.2" x14ac:dyDescent="0.3">
      <c r="B200" s="38" t="s">
        <v>446</v>
      </c>
      <c r="C200" s="45" t="s">
        <v>200</v>
      </c>
      <c r="D200" s="40" t="s">
        <v>413</v>
      </c>
      <c r="E200" s="43" t="s">
        <v>11</v>
      </c>
      <c r="F200" s="18">
        <v>2.09</v>
      </c>
      <c r="G200" s="19">
        <v>659.9</v>
      </c>
      <c r="H200" s="20">
        <f t="shared" ref="H200:H201" si="40">G200*1.2163</f>
        <v>802.63636999999994</v>
      </c>
      <c r="I200" s="30">
        <f t="shared" ref="I200:I201" si="41">SUM(H200*F200)</f>
        <v>1677.5100132999999</v>
      </c>
    </row>
    <row r="201" spans="2:10" ht="55.2" x14ac:dyDescent="0.3">
      <c r="B201" s="38" t="s">
        <v>446</v>
      </c>
      <c r="C201" s="45" t="s">
        <v>202</v>
      </c>
      <c r="D201" s="40" t="s">
        <v>414</v>
      </c>
      <c r="E201" s="43" t="s">
        <v>11</v>
      </c>
      <c r="F201" s="18">
        <v>4.96</v>
      </c>
      <c r="G201" s="19">
        <v>659.9</v>
      </c>
      <c r="H201" s="20">
        <f t="shared" si="40"/>
        <v>802.63636999999994</v>
      </c>
      <c r="I201" s="30">
        <f t="shared" si="41"/>
        <v>3981.0763951999998</v>
      </c>
    </row>
    <row r="202" spans="2:10" ht="55.2" x14ac:dyDescent="0.3">
      <c r="B202" s="38" t="s">
        <v>446</v>
      </c>
      <c r="C202" s="45" t="s">
        <v>203</v>
      </c>
      <c r="D202" s="40" t="s">
        <v>415</v>
      </c>
      <c r="E202" s="43" t="s">
        <v>11</v>
      </c>
      <c r="F202" s="18">
        <v>0.88</v>
      </c>
      <c r="G202" s="19">
        <v>659.9</v>
      </c>
      <c r="H202" s="20">
        <f t="shared" ref="H202:H204" si="42">G202*1.2163</f>
        <v>802.63636999999994</v>
      </c>
      <c r="I202" s="30">
        <f t="shared" ref="I202:I204" si="43">SUM(H202*F202)</f>
        <v>706.32000559999994</v>
      </c>
    </row>
    <row r="203" spans="2:10" ht="55.2" x14ac:dyDescent="0.3">
      <c r="B203" s="38" t="s">
        <v>446</v>
      </c>
      <c r="C203" s="45" t="s">
        <v>205</v>
      </c>
      <c r="D203" s="40" t="s">
        <v>416</v>
      </c>
      <c r="E203" s="43" t="s">
        <v>11</v>
      </c>
      <c r="F203" s="18">
        <v>0.35</v>
      </c>
      <c r="G203" s="19">
        <v>659.9</v>
      </c>
      <c r="H203" s="20">
        <f t="shared" si="42"/>
        <v>802.63636999999994</v>
      </c>
      <c r="I203" s="30">
        <f t="shared" si="43"/>
        <v>280.92272949999995</v>
      </c>
    </row>
    <row r="204" spans="2:10" ht="55.2" x14ac:dyDescent="0.3">
      <c r="B204" s="38" t="s">
        <v>446</v>
      </c>
      <c r="C204" s="45" t="s">
        <v>207</v>
      </c>
      <c r="D204" s="40" t="s">
        <v>417</v>
      </c>
      <c r="E204" s="43" t="s">
        <v>11</v>
      </c>
      <c r="F204" s="18">
        <v>5.4</v>
      </c>
      <c r="G204" s="19">
        <v>659.9</v>
      </c>
      <c r="H204" s="20">
        <f t="shared" si="42"/>
        <v>802.63636999999994</v>
      </c>
      <c r="I204" s="30">
        <f t="shared" si="43"/>
        <v>4334.236398</v>
      </c>
    </row>
    <row r="205" spans="2:10" ht="55.2" x14ac:dyDescent="0.3">
      <c r="B205" s="38" t="s">
        <v>446</v>
      </c>
      <c r="C205" s="45" t="s">
        <v>208</v>
      </c>
      <c r="D205" s="40" t="s">
        <v>418</v>
      </c>
      <c r="E205" s="43" t="s">
        <v>11</v>
      </c>
      <c r="F205" s="18">
        <v>13.5</v>
      </c>
      <c r="G205" s="19">
        <v>659.9</v>
      </c>
      <c r="H205" s="20">
        <f t="shared" ref="H205:H207" si="44">G205*1.2163</f>
        <v>802.63636999999994</v>
      </c>
      <c r="I205" s="30">
        <f t="shared" ref="I205:I207" si="45">SUM(H205*F205)</f>
        <v>10835.590994999999</v>
      </c>
    </row>
    <row r="206" spans="2:10" s="10" customFormat="1" ht="55.2" x14ac:dyDescent="0.3">
      <c r="B206" s="38" t="s">
        <v>446</v>
      </c>
      <c r="C206" s="45" t="s">
        <v>209</v>
      </c>
      <c r="D206" s="40" t="s">
        <v>419</v>
      </c>
      <c r="E206" s="43" t="s">
        <v>11</v>
      </c>
      <c r="F206" s="18">
        <v>6.93</v>
      </c>
      <c r="G206" s="19">
        <v>659.9</v>
      </c>
      <c r="H206" s="20">
        <f t="shared" ref="H206" si="46">G206*1.2163</f>
        <v>802.63636999999994</v>
      </c>
      <c r="I206" s="30">
        <f t="shared" ref="I206" si="47">SUM(H206*F206)</f>
        <v>5562.2700440999997</v>
      </c>
    </row>
    <row r="207" spans="2:10" ht="55.2" x14ac:dyDescent="0.3">
      <c r="B207" s="38">
        <v>99841</v>
      </c>
      <c r="C207" s="45" t="s">
        <v>210</v>
      </c>
      <c r="D207" s="40" t="s">
        <v>408</v>
      </c>
      <c r="E207" s="43" t="s">
        <v>20</v>
      </c>
      <c r="F207" s="18">
        <v>8.75</v>
      </c>
      <c r="G207" s="19">
        <v>1272.8599999999999</v>
      </c>
      <c r="H207" s="20">
        <f t="shared" si="44"/>
        <v>1548.1796179999999</v>
      </c>
      <c r="I207" s="30">
        <f t="shared" si="45"/>
        <v>13546.571657499999</v>
      </c>
    </row>
    <row r="208" spans="2:10" ht="69" x14ac:dyDescent="0.3">
      <c r="B208" s="38">
        <v>101965</v>
      </c>
      <c r="C208" s="45" t="s">
        <v>211</v>
      </c>
      <c r="D208" s="40" t="s">
        <v>240</v>
      </c>
      <c r="E208" s="43" t="s">
        <v>20</v>
      </c>
      <c r="F208" s="18">
        <v>48.5</v>
      </c>
      <c r="G208" s="19">
        <v>178.1</v>
      </c>
      <c r="H208" s="20">
        <f t="shared" si="32"/>
        <v>216.62302999999997</v>
      </c>
      <c r="I208" s="30">
        <f t="shared" si="37"/>
        <v>10506.216954999998</v>
      </c>
    </row>
    <row r="209" spans="2:9" ht="15.6" x14ac:dyDescent="0.3">
      <c r="B209" s="14"/>
      <c r="C209" s="13">
        <v>16</v>
      </c>
      <c r="D209" s="14" t="s">
        <v>241</v>
      </c>
      <c r="E209" s="29"/>
      <c r="F209" s="16"/>
      <c r="G209" s="16"/>
      <c r="H209" s="16"/>
      <c r="I209" s="17">
        <f>SUM(I210:I216)</f>
        <v>107783.24915139998</v>
      </c>
    </row>
    <row r="210" spans="2:9" ht="41.4" x14ac:dyDescent="0.3">
      <c r="B210" s="38">
        <v>88495</v>
      </c>
      <c r="C210" s="45" t="s">
        <v>214</v>
      </c>
      <c r="D210" s="40" t="s">
        <v>242</v>
      </c>
      <c r="E210" s="43" t="s">
        <v>11</v>
      </c>
      <c r="F210" s="18">
        <v>1511.6</v>
      </c>
      <c r="G210" s="21">
        <v>11.78</v>
      </c>
      <c r="H210" s="20">
        <f t="shared" si="32"/>
        <v>14.328013999999998</v>
      </c>
      <c r="I210" s="30">
        <f t="shared" ref="I210" si="48">SUM(H210*F210)</f>
        <v>21658.225962399996</v>
      </c>
    </row>
    <row r="211" spans="2:9" ht="41.4" x14ac:dyDescent="0.3">
      <c r="B211" s="38">
        <v>88496</v>
      </c>
      <c r="C211" s="45" t="s">
        <v>216</v>
      </c>
      <c r="D211" s="40" t="s">
        <v>243</v>
      </c>
      <c r="E211" s="43" t="s">
        <v>11</v>
      </c>
      <c r="F211" s="18">
        <v>467.2</v>
      </c>
      <c r="G211" s="21">
        <v>32.119999999999997</v>
      </c>
      <c r="H211" s="20">
        <f t="shared" si="32"/>
        <v>39.067555999999996</v>
      </c>
      <c r="I211" s="30">
        <f t="shared" ref="I211:I215" si="49">SUM(H211*F211)</f>
        <v>18252.362163199999</v>
      </c>
    </row>
    <row r="212" spans="2:9" ht="41.4" x14ac:dyDescent="0.3">
      <c r="B212" s="38">
        <v>88489</v>
      </c>
      <c r="C212" s="45" t="s">
        <v>217</v>
      </c>
      <c r="D212" s="40" t="s">
        <v>244</v>
      </c>
      <c r="E212" s="43" t="s">
        <v>11</v>
      </c>
      <c r="F212" s="18">
        <v>2778.6</v>
      </c>
      <c r="G212" s="21">
        <v>12.25</v>
      </c>
      <c r="H212" s="20">
        <f t="shared" si="32"/>
        <v>14.899674999999998</v>
      </c>
      <c r="I212" s="30">
        <f t="shared" si="49"/>
        <v>41400.236954999993</v>
      </c>
    </row>
    <row r="213" spans="2:9" ht="41.4" x14ac:dyDescent="0.3">
      <c r="B213" s="38">
        <v>88488</v>
      </c>
      <c r="C213" s="45" t="s">
        <v>219</v>
      </c>
      <c r="D213" s="40" t="s">
        <v>245</v>
      </c>
      <c r="E213" s="43" t="s">
        <v>11</v>
      </c>
      <c r="F213" s="18">
        <v>467.2</v>
      </c>
      <c r="G213" s="21">
        <v>14.55</v>
      </c>
      <c r="H213" s="20">
        <f t="shared" si="32"/>
        <v>17.697164999999998</v>
      </c>
      <c r="I213" s="30">
        <f t="shared" si="49"/>
        <v>8268.1154879999995</v>
      </c>
    </row>
    <row r="214" spans="2:9" s="10" customFormat="1" ht="41.4" x14ac:dyDescent="0.3">
      <c r="B214" s="38">
        <v>88485</v>
      </c>
      <c r="C214" s="45" t="s">
        <v>221</v>
      </c>
      <c r="D214" s="40" t="s">
        <v>420</v>
      </c>
      <c r="E214" s="43" t="s">
        <v>11</v>
      </c>
      <c r="F214" s="18">
        <v>2778.6</v>
      </c>
      <c r="G214" s="21">
        <v>3.86</v>
      </c>
      <c r="H214" s="20">
        <f t="shared" si="32"/>
        <v>4.6949179999999995</v>
      </c>
      <c r="I214" s="30">
        <f t="shared" si="49"/>
        <v>13045.299154799997</v>
      </c>
    </row>
    <row r="215" spans="2:9" s="10" customFormat="1" ht="41.4" x14ac:dyDescent="0.3">
      <c r="B215" s="38">
        <v>88484</v>
      </c>
      <c r="C215" s="45" t="s">
        <v>361</v>
      </c>
      <c r="D215" s="40" t="s">
        <v>421</v>
      </c>
      <c r="E215" s="43" t="s">
        <v>11</v>
      </c>
      <c r="F215" s="18">
        <v>467.2</v>
      </c>
      <c r="G215" s="21">
        <v>4.8</v>
      </c>
      <c r="H215" s="20">
        <f t="shared" si="32"/>
        <v>5.8382399999999999</v>
      </c>
      <c r="I215" s="30">
        <f t="shared" si="49"/>
        <v>2727.625728</v>
      </c>
    </row>
    <row r="216" spans="2:9" ht="55.2" x14ac:dyDescent="0.3">
      <c r="B216" s="38">
        <v>102491</v>
      </c>
      <c r="C216" s="45" t="s">
        <v>362</v>
      </c>
      <c r="D216" s="40" t="s">
        <v>246</v>
      </c>
      <c r="E216" s="43" t="s">
        <v>11</v>
      </c>
      <c r="F216" s="18">
        <v>100</v>
      </c>
      <c r="G216" s="21">
        <v>19.989999999999998</v>
      </c>
      <c r="H216" s="20">
        <f t="shared" si="32"/>
        <v>24.313836999999996</v>
      </c>
      <c r="I216" s="30">
        <f>SUM(H216*F216)</f>
        <v>2431.3836999999994</v>
      </c>
    </row>
    <row r="217" spans="2:9" ht="15.6" x14ac:dyDescent="0.3">
      <c r="B217" s="14"/>
      <c r="C217" s="13">
        <v>17</v>
      </c>
      <c r="D217" s="14" t="s">
        <v>247</v>
      </c>
      <c r="E217" s="29"/>
      <c r="F217" s="16"/>
      <c r="G217" s="16"/>
      <c r="H217" s="16"/>
      <c r="I217" s="17">
        <f>SUM(I218)</f>
        <v>1136.51072</v>
      </c>
    </row>
    <row r="218" spans="2:9" ht="27.6" x14ac:dyDescent="0.3">
      <c r="B218" s="38">
        <v>99814</v>
      </c>
      <c r="C218" s="45" t="s">
        <v>223</v>
      </c>
      <c r="D218" s="40" t="s">
        <v>248</v>
      </c>
      <c r="E218" s="43" t="s">
        <v>11</v>
      </c>
      <c r="F218" s="18">
        <v>467.2</v>
      </c>
      <c r="G218" s="21">
        <v>2</v>
      </c>
      <c r="H218" s="20">
        <f t="shared" si="32"/>
        <v>2.4325999999999999</v>
      </c>
      <c r="I218" s="30">
        <f t="shared" ref="I218" si="50">SUM(H218*F218)</f>
        <v>1136.51072</v>
      </c>
    </row>
    <row r="219" spans="2:9" x14ac:dyDescent="0.3">
      <c r="B219" s="22"/>
      <c r="C219" s="22"/>
      <c r="D219" s="22"/>
      <c r="E219" s="22"/>
      <c r="F219" s="22"/>
      <c r="G219" s="22"/>
      <c r="H219" s="22"/>
      <c r="I219" s="22"/>
    </row>
    <row r="220" spans="2:9" x14ac:dyDescent="0.3">
      <c r="B220" s="22"/>
      <c r="C220" s="22"/>
      <c r="D220" s="11"/>
      <c r="E220" s="22"/>
      <c r="F220" s="22"/>
      <c r="G220" s="22"/>
      <c r="H220" s="22"/>
      <c r="I220" s="22"/>
    </row>
    <row r="221" spans="2:9" x14ac:dyDescent="0.3">
      <c r="B221" s="22"/>
      <c r="C221" s="22"/>
      <c r="D221" s="11"/>
      <c r="E221" s="22"/>
      <c r="F221" s="22"/>
      <c r="G221" s="22"/>
      <c r="H221" s="22"/>
      <c r="I221" s="22"/>
    </row>
    <row r="222" spans="2:9" x14ac:dyDescent="0.3">
      <c r="B222" s="22"/>
      <c r="C222" s="22"/>
      <c r="D222" s="11"/>
      <c r="E222" s="22"/>
      <c r="F222" s="22"/>
      <c r="G222" s="22"/>
      <c r="H222" s="110" t="s">
        <v>447</v>
      </c>
      <c r="I222" s="110"/>
    </row>
    <row r="223" spans="2:9" x14ac:dyDescent="0.3">
      <c r="B223" s="11"/>
      <c r="C223" s="11"/>
      <c r="D223" s="11"/>
      <c r="E223" s="11"/>
      <c r="F223" s="11"/>
      <c r="G223" s="11"/>
      <c r="H223" s="11"/>
      <c r="I223" s="11"/>
    </row>
    <row r="224" spans="2:9" x14ac:dyDescent="0.3">
      <c r="B224" s="11"/>
      <c r="C224" s="11"/>
      <c r="D224" s="11"/>
      <c r="E224" s="11"/>
      <c r="F224" s="11"/>
      <c r="G224" s="11"/>
      <c r="H224" s="11"/>
      <c r="I224" s="11"/>
    </row>
    <row r="225" spans="2:9" x14ac:dyDescent="0.3">
      <c r="B225" s="11"/>
      <c r="C225" s="11"/>
      <c r="D225" s="11"/>
      <c r="E225" s="11"/>
      <c r="F225" s="11"/>
      <c r="G225" s="11"/>
      <c r="H225" s="11"/>
      <c r="I225" s="11"/>
    </row>
    <row r="226" spans="2:9" x14ac:dyDescent="0.3">
      <c r="B226" s="111" t="s">
        <v>422</v>
      </c>
      <c r="C226" s="111"/>
      <c r="D226" s="111"/>
      <c r="E226" s="111"/>
      <c r="F226" s="111"/>
      <c r="G226" s="111"/>
      <c r="H226" s="111"/>
      <c r="I226" s="111"/>
    </row>
    <row r="227" spans="2:9" x14ac:dyDescent="0.3">
      <c r="B227" s="112" t="s">
        <v>249</v>
      </c>
      <c r="C227" s="112"/>
      <c r="D227" s="112"/>
      <c r="E227" s="112"/>
      <c r="F227" s="112"/>
      <c r="G227" s="112"/>
      <c r="H227" s="112"/>
      <c r="I227" s="112"/>
    </row>
    <row r="228" spans="2:9" x14ac:dyDescent="0.3">
      <c r="B228" s="113" t="s">
        <v>250</v>
      </c>
      <c r="C228" s="113"/>
      <c r="D228" s="113"/>
      <c r="E228" s="113"/>
      <c r="F228" s="113"/>
      <c r="G228" s="113"/>
      <c r="H228" s="113"/>
      <c r="I228" s="113"/>
    </row>
    <row r="229" spans="2:9" x14ac:dyDescent="0.3">
      <c r="B229" s="11"/>
      <c r="C229" s="11"/>
      <c r="D229" s="11"/>
      <c r="E229" s="11"/>
      <c r="F229" s="11"/>
      <c r="G229" s="11"/>
      <c r="H229" s="11"/>
      <c r="I229" s="11"/>
    </row>
    <row r="230" spans="2:9" x14ac:dyDescent="0.3">
      <c r="B230" s="11"/>
      <c r="C230" s="11"/>
      <c r="D230" s="11"/>
      <c r="E230" s="11"/>
      <c r="F230" s="11"/>
      <c r="G230" s="11"/>
      <c r="H230" s="11"/>
      <c r="I230" s="11"/>
    </row>
    <row r="231" spans="2:9" x14ac:dyDescent="0.3">
      <c r="B231" s="11"/>
      <c r="C231" s="11"/>
      <c r="D231" s="11"/>
      <c r="E231" s="11"/>
      <c r="F231" s="11"/>
      <c r="G231" s="11"/>
      <c r="H231" s="11"/>
      <c r="I231" s="11"/>
    </row>
    <row r="232" spans="2:9" x14ac:dyDescent="0.3">
      <c r="B232" s="11"/>
      <c r="C232" s="11"/>
      <c r="D232" s="11"/>
      <c r="E232" s="11"/>
      <c r="F232" s="11"/>
      <c r="G232" s="11"/>
      <c r="H232" s="11"/>
      <c r="I232" s="11"/>
    </row>
    <row r="233" spans="2:9" x14ac:dyDescent="0.3">
      <c r="B233" s="143"/>
      <c r="C233" s="143"/>
      <c r="D233" s="143"/>
      <c r="E233" s="143"/>
      <c r="F233" s="143"/>
      <c r="G233" s="143"/>
      <c r="H233" s="143"/>
      <c r="I233" s="143"/>
    </row>
    <row r="234" spans="2:9" x14ac:dyDescent="0.3">
      <c r="B234" s="143"/>
      <c r="C234" s="143"/>
      <c r="D234" s="143"/>
      <c r="E234" s="143"/>
      <c r="F234" s="143"/>
      <c r="G234" s="143"/>
      <c r="H234" s="143"/>
      <c r="I234" s="143"/>
    </row>
    <row r="235" spans="2:9" x14ac:dyDescent="0.3">
      <c r="B235" s="143"/>
      <c r="C235" s="143"/>
      <c r="D235" s="143"/>
      <c r="E235" s="143"/>
      <c r="F235" s="143"/>
      <c r="G235" s="143"/>
      <c r="H235" s="143"/>
      <c r="I235" s="143"/>
    </row>
    <row r="236" spans="2:9" x14ac:dyDescent="0.3">
      <c r="B236" s="143"/>
      <c r="C236" s="143"/>
      <c r="D236" s="143"/>
      <c r="E236" s="143"/>
      <c r="F236" s="143"/>
      <c r="G236" s="143"/>
      <c r="H236" s="143"/>
      <c r="I236" s="143"/>
    </row>
    <row r="237" spans="2:9" x14ac:dyDescent="0.3">
      <c r="B237" s="143"/>
      <c r="C237" s="143"/>
      <c r="D237" s="143"/>
      <c r="E237" s="143"/>
      <c r="F237" s="143"/>
      <c r="G237" s="143"/>
      <c r="H237" s="143"/>
      <c r="I237" s="143"/>
    </row>
    <row r="238" spans="2:9" x14ac:dyDescent="0.3">
      <c r="B238" s="143"/>
      <c r="C238" s="143"/>
      <c r="D238" s="143"/>
      <c r="E238" s="143"/>
      <c r="F238" s="143"/>
      <c r="G238" s="143"/>
      <c r="H238" s="143"/>
      <c r="I238" s="143"/>
    </row>
    <row r="239" spans="2:9" x14ac:dyDescent="0.3">
      <c r="B239" s="143"/>
      <c r="C239" s="143"/>
      <c r="D239" s="143"/>
      <c r="E239" s="143"/>
      <c r="F239" s="143"/>
      <c r="G239" s="143"/>
      <c r="H239" s="143"/>
      <c r="I239" s="143"/>
    </row>
    <row r="240" spans="2:9" x14ac:dyDescent="0.3">
      <c r="B240" s="143"/>
      <c r="C240" s="143"/>
      <c r="D240" s="143"/>
      <c r="E240" s="143"/>
      <c r="F240" s="143"/>
      <c r="G240" s="143"/>
      <c r="H240" s="143"/>
      <c r="I240" s="143"/>
    </row>
    <row r="241" spans="2:9" x14ac:dyDescent="0.3">
      <c r="B241" s="143"/>
      <c r="C241" s="143"/>
      <c r="D241" s="143"/>
      <c r="E241" s="143"/>
      <c r="F241" s="143"/>
      <c r="G241" s="143"/>
      <c r="H241" s="143"/>
      <c r="I241" s="143"/>
    </row>
    <row r="242" spans="2:9" x14ac:dyDescent="0.3">
      <c r="B242" s="143"/>
      <c r="C242" s="143"/>
      <c r="D242" s="143"/>
      <c r="E242" s="143"/>
      <c r="F242" s="143"/>
      <c r="G242" s="143"/>
      <c r="H242" s="143"/>
      <c r="I242" s="143"/>
    </row>
    <row r="243" spans="2:9" x14ac:dyDescent="0.3">
      <c r="B243" s="143"/>
      <c r="C243" s="143"/>
      <c r="D243" s="143"/>
      <c r="E243" s="143"/>
      <c r="F243" s="143"/>
      <c r="G243" s="143"/>
      <c r="H243" s="143"/>
      <c r="I243" s="143"/>
    </row>
    <row r="244" spans="2:9" x14ac:dyDescent="0.3">
      <c r="B244" s="143"/>
      <c r="C244" s="143"/>
      <c r="D244" s="143"/>
      <c r="E244" s="143"/>
      <c r="F244" s="143"/>
      <c r="G244" s="143"/>
      <c r="H244" s="143"/>
      <c r="I244" s="143"/>
    </row>
    <row r="245" spans="2:9" x14ac:dyDescent="0.3">
      <c r="B245" s="143"/>
      <c r="C245" s="143"/>
      <c r="D245" s="143"/>
      <c r="E245" s="143"/>
      <c r="F245" s="143"/>
      <c r="G245" s="143"/>
      <c r="H245" s="143"/>
      <c r="I245" s="143"/>
    </row>
    <row r="246" spans="2:9" x14ac:dyDescent="0.3">
      <c r="B246" s="143"/>
      <c r="C246" s="143"/>
      <c r="D246" s="143"/>
      <c r="E246" s="143"/>
      <c r="F246" s="143"/>
      <c r="G246" s="143"/>
      <c r="H246" s="143"/>
      <c r="I246" s="143"/>
    </row>
  </sheetData>
  <mergeCells count="12">
    <mergeCell ref="E18:H18"/>
    <mergeCell ref="B17:H17"/>
    <mergeCell ref="B12:I12"/>
    <mergeCell ref="B13:F13"/>
    <mergeCell ref="B15:F15"/>
    <mergeCell ref="G13:I13"/>
    <mergeCell ref="G15:I15"/>
    <mergeCell ref="H222:I222"/>
    <mergeCell ref="B226:I226"/>
    <mergeCell ref="B227:I227"/>
    <mergeCell ref="B228:I228"/>
    <mergeCell ref="B233:I246"/>
  </mergeCells>
  <phoneticPr fontId="27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65" orientation="portrait" r:id="rId1"/>
  <rowBreaks count="1" manualBreakCount="1">
    <brk id="184" min="1" max="8" man="1"/>
  </rowBreaks>
  <colBreaks count="1" manualBreakCount="1">
    <brk id="1" max="35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450BA-F93A-4C08-8F40-D4D30093BA99}">
  <dimension ref="I7:P96"/>
  <sheetViews>
    <sheetView showGridLines="0" view="pageBreakPreview" topLeftCell="A76" zoomScaleNormal="100" zoomScaleSheetLayoutView="100" workbookViewId="0">
      <selection activeCell="M1" sqref="M1:N1048576"/>
    </sheetView>
  </sheetViews>
  <sheetFormatPr defaultRowHeight="14.4" x14ac:dyDescent="0.3"/>
  <cols>
    <col min="9" max="9" width="19.44140625" customWidth="1"/>
    <col min="10" max="10" width="33.88671875" bestFit="1" customWidth="1"/>
    <col min="12" max="12" width="17.88671875" bestFit="1" customWidth="1"/>
    <col min="13" max="13" width="17.88671875" hidden="1" customWidth="1"/>
    <col min="14" max="14" width="14" hidden="1" customWidth="1"/>
  </cols>
  <sheetData>
    <row r="7" spans="9:14" ht="15" thickBot="1" x14ac:dyDescent="0.35"/>
    <row r="8" spans="9:14" ht="18.600000000000001" thickBot="1" x14ac:dyDescent="0.4">
      <c r="I8" s="155" t="s">
        <v>254</v>
      </c>
      <c r="J8" s="156"/>
      <c r="K8" s="156"/>
      <c r="L8" s="156"/>
      <c r="M8" s="156"/>
      <c r="N8" s="157"/>
    </row>
    <row r="9" spans="9:14" x14ac:dyDescent="0.3">
      <c r="I9" s="158" t="s">
        <v>363</v>
      </c>
      <c r="J9" s="158"/>
      <c r="K9" s="158"/>
      <c r="L9" s="158"/>
      <c r="M9" s="47"/>
      <c r="N9" s="47"/>
    </row>
    <row r="10" spans="9:14" x14ac:dyDescent="0.3">
      <c r="I10" s="159" t="s">
        <v>364</v>
      </c>
      <c r="J10" s="159"/>
      <c r="K10" s="159"/>
      <c r="L10" s="159"/>
      <c r="M10" s="47"/>
      <c r="N10" s="47"/>
    </row>
    <row r="11" spans="9:14" x14ac:dyDescent="0.3">
      <c r="I11" s="159" t="s">
        <v>365</v>
      </c>
      <c r="J11" s="159"/>
      <c r="K11" s="159"/>
      <c r="L11" s="159"/>
      <c r="M11" s="48" t="s">
        <v>295</v>
      </c>
      <c r="N11" s="49"/>
    </row>
    <row r="12" spans="9:14" x14ac:dyDescent="0.3">
      <c r="I12" s="47"/>
      <c r="J12" s="47"/>
      <c r="K12" s="47"/>
      <c r="L12" s="47"/>
      <c r="M12" s="47"/>
      <c r="N12" s="47"/>
    </row>
    <row r="13" spans="9:14" ht="16.8" customHeight="1" x14ac:dyDescent="0.3">
      <c r="I13" s="50" t="s">
        <v>255</v>
      </c>
      <c r="J13" s="51" t="s">
        <v>256</v>
      </c>
      <c r="K13" s="52" t="s">
        <v>257</v>
      </c>
      <c r="L13" s="53" t="s">
        <v>258</v>
      </c>
      <c r="M13" s="50" t="s">
        <v>259</v>
      </c>
      <c r="N13" s="54" t="s">
        <v>260</v>
      </c>
    </row>
    <row r="14" spans="9:14" x14ac:dyDescent="0.3">
      <c r="I14" s="72" t="s">
        <v>444</v>
      </c>
      <c r="J14" s="61" t="s">
        <v>13</v>
      </c>
      <c r="K14" s="62"/>
      <c r="L14" s="63" t="s">
        <v>14</v>
      </c>
      <c r="M14" s="64"/>
      <c r="N14" s="65">
        <f>SUM(N15:N18)</f>
        <v>1175.5</v>
      </c>
    </row>
    <row r="15" spans="9:14" ht="27.6" x14ac:dyDescent="0.3">
      <c r="I15" s="66">
        <v>90781</v>
      </c>
      <c r="J15" s="56" t="s">
        <v>267</v>
      </c>
      <c r="K15" s="57" t="s">
        <v>265</v>
      </c>
      <c r="L15" s="67">
        <v>15</v>
      </c>
      <c r="M15" s="59">
        <v>29.99</v>
      </c>
      <c r="N15" s="60">
        <f>M15*L15</f>
        <v>449.84999999999997</v>
      </c>
    </row>
    <row r="16" spans="9:14" ht="27.6" x14ac:dyDescent="0.3">
      <c r="I16" s="66">
        <v>88243</v>
      </c>
      <c r="J16" s="56" t="s">
        <v>268</v>
      </c>
      <c r="K16" s="57" t="s">
        <v>265</v>
      </c>
      <c r="L16" s="67">
        <v>15</v>
      </c>
      <c r="M16" s="59">
        <v>22.66</v>
      </c>
      <c r="N16" s="60">
        <f t="shared" ref="N16:N18" si="0">M16*L16</f>
        <v>339.9</v>
      </c>
    </row>
    <row r="17" spans="9:14" ht="41.4" x14ac:dyDescent="0.3">
      <c r="I17" s="66">
        <v>4491</v>
      </c>
      <c r="J17" s="56" t="s">
        <v>262</v>
      </c>
      <c r="K17" s="57" t="s">
        <v>261</v>
      </c>
      <c r="L17" s="67">
        <v>50</v>
      </c>
      <c r="M17" s="59">
        <v>7.04</v>
      </c>
      <c r="N17" s="60">
        <f t="shared" si="0"/>
        <v>352</v>
      </c>
    </row>
    <row r="18" spans="9:14" ht="41.4" x14ac:dyDescent="0.3">
      <c r="I18" s="66">
        <v>7247</v>
      </c>
      <c r="J18" s="56" t="s">
        <v>269</v>
      </c>
      <c r="K18" s="57" t="s">
        <v>270</v>
      </c>
      <c r="L18" s="67">
        <v>15</v>
      </c>
      <c r="M18" s="59">
        <v>2.25</v>
      </c>
      <c r="N18" s="60">
        <f t="shared" si="0"/>
        <v>33.75</v>
      </c>
    </row>
    <row r="19" spans="9:14" x14ac:dyDescent="0.3">
      <c r="I19" s="68"/>
      <c r="J19" s="68"/>
      <c r="K19" s="68"/>
      <c r="L19" s="68"/>
      <c r="M19" s="68"/>
      <c r="N19" s="68"/>
    </row>
    <row r="20" spans="9:14" ht="55.2" x14ac:dyDescent="0.3">
      <c r="I20" s="72" t="s">
        <v>339</v>
      </c>
      <c r="J20" s="61" t="s">
        <v>337</v>
      </c>
      <c r="K20" s="62"/>
      <c r="L20" s="69" t="s">
        <v>20</v>
      </c>
      <c r="M20" s="64"/>
      <c r="N20" s="65">
        <f>SUM(N21:N28)</f>
        <v>264.82545720000002</v>
      </c>
    </row>
    <row r="21" spans="9:14" ht="41.4" x14ac:dyDescent="0.3">
      <c r="I21" s="55">
        <v>4777</v>
      </c>
      <c r="J21" s="56" t="s">
        <v>290</v>
      </c>
      <c r="K21" s="57" t="s">
        <v>264</v>
      </c>
      <c r="L21" s="58">
        <v>5.8128000000000011</v>
      </c>
      <c r="M21" s="59">
        <v>10</v>
      </c>
      <c r="N21" s="60">
        <f>M21*L21</f>
        <v>58.128000000000014</v>
      </c>
    </row>
    <row r="22" spans="9:14" ht="27.6" x14ac:dyDescent="0.3">
      <c r="I22" s="55">
        <v>10997</v>
      </c>
      <c r="J22" s="56" t="s">
        <v>271</v>
      </c>
      <c r="K22" s="57" t="s">
        <v>264</v>
      </c>
      <c r="L22" s="58">
        <v>0.24399999999999999</v>
      </c>
      <c r="M22" s="59">
        <v>31.33</v>
      </c>
      <c r="N22" s="60">
        <f t="shared" ref="N22:N28" si="1">M22*L22</f>
        <v>7.6445199999999991</v>
      </c>
    </row>
    <row r="23" spans="9:14" ht="55.2" x14ac:dyDescent="0.3">
      <c r="I23" s="55">
        <v>40598</v>
      </c>
      <c r="J23" s="56" t="s">
        <v>291</v>
      </c>
      <c r="K23" s="57" t="s">
        <v>264</v>
      </c>
      <c r="L23" s="58">
        <v>9.5961600000000011</v>
      </c>
      <c r="M23" s="59">
        <v>10.54</v>
      </c>
      <c r="N23" s="60">
        <f t="shared" si="1"/>
        <v>101.1435264</v>
      </c>
    </row>
    <row r="24" spans="9:14" ht="27.6" x14ac:dyDescent="0.3">
      <c r="I24" s="55">
        <v>88278</v>
      </c>
      <c r="J24" s="56" t="s">
        <v>272</v>
      </c>
      <c r="K24" s="57" t="s">
        <v>265</v>
      </c>
      <c r="L24" s="58">
        <v>1.6</v>
      </c>
      <c r="M24" s="59">
        <v>28.38</v>
      </c>
      <c r="N24" s="60">
        <f t="shared" si="1"/>
        <v>45.408000000000001</v>
      </c>
    </row>
    <row r="25" spans="9:14" ht="27.6" x14ac:dyDescent="0.3">
      <c r="I25" s="55">
        <v>88316</v>
      </c>
      <c r="J25" s="56" t="s">
        <v>266</v>
      </c>
      <c r="K25" s="57" t="s">
        <v>265</v>
      </c>
      <c r="L25" s="58">
        <v>1.536</v>
      </c>
      <c r="M25" s="59">
        <v>21.72</v>
      </c>
      <c r="N25" s="60">
        <f t="shared" si="1"/>
        <v>33.361919999999998</v>
      </c>
    </row>
    <row r="26" spans="9:14" ht="41.4" x14ac:dyDescent="0.3">
      <c r="I26" s="55">
        <v>11964</v>
      </c>
      <c r="J26" s="56" t="s">
        <v>292</v>
      </c>
      <c r="K26" s="57" t="s">
        <v>212</v>
      </c>
      <c r="L26" s="58">
        <v>2</v>
      </c>
      <c r="M26" s="59">
        <v>2.68</v>
      </c>
      <c r="N26" s="60">
        <f t="shared" si="1"/>
        <v>5.36</v>
      </c>
    </row>
    <row r="27" spans="9:14" ht="69" x14ac:dyDescent="0.3">
      <c r="I27" s="55">
        <v>93287</v>
      </c>
      <c r="J27" s="56" t="s">
        <v>293</v>
      </c>
      <c r="K27" s="57" t="s">
        <v>284</v>
      </c>
      <c r="L27" s="58">
        <v>2.266E-2</v>
      </c>
      <c r="M27" s="59">
        <v>356.08</v>
      </c>
      <c r="N27" s="60">
        <f t="shared" si="1"/>
        <v>8.0687727999999996</v>
      </c>
    </row>
    <row r="28" spans="9:14" ht="69" x14ac:dyDescent="0.3">
      <c r="I28" s="55">
        <v>93288</v>
      </c>
      <c r="J28" s="56" t="s">
        <v>294</v>
      </c>
      <c r="K28" s="57" t="s">
        <v>285</v>
      </c>
      <c r="L28" s="58">
        <v>3.1399999999999997E-2</v>
      </c>
      <c r="M28" s="59">
        <v>181.87</v>
      </c>
      <c r="N28" s="60">
        <f t="shared" si="1"/>
        <v>5.710718</v>
      </c>
    </row>
    <row r="29" spans="9:14" x14ac:dyDescent="0.3">
      <c r="I29" s="73"/>
      <c r="J29" s="74"/>
      <c r="K29" s="75"/>
      <c r="L29" s="76"/>
      <c r="M29" s="73"/>
      <c r="N29" s="77"/>
    </row>
    <row r="30" spans="9:14" ht="55.2" x14ac:dyDescent="0.3">
      <c r="I30" s="72" t="s">
        <v>340</v>
      </c>
      <c r="J30" s="61" t="s">
        <v>338</v>
      </c>
      <c r="K30" s="62"/>
      <c r="L30" s="69" t="s">
        <v>20</v>
      </c>
      <c r="M30" s="64"/>
      <c r="N30" s="65">
        <f>SUM(N31:N38)</f>
        <v>529.65091440000003</v>
      </c>
    </row>
    <row r="31" spans="9:14" ht="41.4" x14ac:dyDescent="0.3">
      <c r="I31" s="55">
        <v>4777</v>
      </c>
      <c r="J31" s="56" t="s">
        <v>290</v>
      </c>
      <c r="K31" s="57" t="s">
        <v>264</v>
      </c>
      <c r="L31" s="58">
        <v>11.625600000000002</v>
      </c>
      <c r="M31" s="59">
        <v>10</v>
      </c>
      <c r="N31" s="60">
        <f>M31*L31</f>
        <v>116.25600000000003</v>
      </c>
    </row>
    <row r="32" spans="9:14" ht="27.6" x14ac:dyDescent="0.3">
      <c r="I32" s="55">
        <v>10997</v>
      </c>
      <c r="J32" s="56" t="s">
        <v>271</v>
      </c>
      <c r="K32" s="57" t="s">
        <v>264</v>
      </c>
      <c r="L32" s="58">
        <v>0.48799999999999999</v>
      </c>
      <c r="M32" s="59">
        <v>31.33</v>
      </c>
      <c r="N32" s="60">
        <f t="shared" ref="N32:N38" si="2">M32*L32</f>
        <v>15.289039999999998</v>
      </c>
    </row>
    <row r="33" spans="9:14" ht="55.2" x14ac:dyDescent="0.3">
      <c r="I33" s="55">
        <v>40598</v>
      </c>
      <c r="J33" s="56" t="s">
        <v>291</v>
      </c>
      <c r="K33" s="57" t="s">
        <v>264</v>
      </c>
      <c r="L33" s="58">
        <v>19.192320000000002</v>
      </c>
      <c r="M33" s="59">
        <v>10.54</v>
      </c>
      <c r="N33" s="60">
        <f t="shared" si="2"/>
        <v>202.2870528</v>
      </c>
    </row>
    <row r="34" spans="9:14" ht="27.6" x14ac:dyDescent="0.3">
      <c r="I34" s="55">
        <v>88278</v>
      </c>
      <c r="J34" s="56" t="s">
        <v>272</v>
      </c>
      <c r="K34" s="57" t="s">
        <v>265</v>
      </c>
      <c r="L34" s="58">
        <v>3.2</v>
      </c>
      <c r="M34" s="59">
        <v>28.38</v>
      </c>
      <c r="N34" s="60">
        <f t="shared" si="2"/>
        <v>90.816000000000003</v>
      </c>
    </row>
    <row r="35" spans="9:14" ht="27.6" x14ac:dyDescent="0.3">
      <c r="I35" s="55">
        <v>88316</v>
      </c>
      <c r="J35" s="56" t="s">
        <v>266</v>
      </c>
      <c r="K35" s="57" t="s">
        <v>265</v>
      </c>
      <c r="L35" s="58">
        <v>3.0720000000000001</v>
      </c>
      <c r="M35" s="59">
        <v>21.72</v>
      </c>
      <c r="N35" s="60">
        <f t="shared" si="2"/>
        <v>66.723839999999996</v>
      </c>
    </row>
    <row r="36" spans="9:14" ht="41.4" x14ac:dyDescent="0.3">
      <c r="I36" s="55">
        <v>11964</v>
      </c>
      <c r="J36" s="56" t="s">
        <v>292</v>
      </c>
      <c r="K36" s="57" t="s">
        <v>212</v>
      </c>
      <c r="L36" s="58">
        <v>4</v>
      </c>
      <c r="M36" s="59">
        <v>2.68</v>
      </c>
      <c r="N36" s="60">
        <f t="shared" si="2"/>
        <v>10.72</v>
      </c>
    </row>
    <row r="37" spans="9:14" ht="69" x14ac:dyDescent="0.3">
      <c r="I37" s="55">
        <v>93287</v>
      </c>
      <c r="J37" s="56" t="s">
        <v>293</v>
      </c>
      <c r="K37" s="57" t="s">
        <v>284</v>
      </c>
      <c r="L37" s="58">
        <v>4.5319999999999999E-2</v>
      </c>
      <c r="M37" s="59">
        <v>356.08</v>
      </c>
      <c r="N37" s="60">
        <f t="shared" si="2"/>
        <v>16.137545599999999</v>
      </c>
    </row>
    <row r="38" spans="9:14" ht="69" x14ac:dyDescent="0.3">
      <c r="I38" s="55">
        <v>93288</v>
      </c>
      <c r="J38" s="56" t="s">
        <v>294</v>
      </c>
      <c r="K38" s="57" t="s">
        <v>285</v>
      </c>
      <c r="L38" s="58">
        <v>6.2799999999999995E-2</v>
      </c>
      <c r="M38" s="59">
        <v>181.87</v>
      </c>
      <c r="N38" s="60">
        <f t="shared" si="2"/>
        <v>11.421436</v>
      </c>
    </row>
    <row r="39" spans="9:14" s="10" customFormat="1" x14ac:dyDescent="0.3">
      <c r="I39" s="55"/>
      <c r="J39" s="56"/>
      <c r="K39" s="57"/>
      <c r="L39" s="58"/>
      <c r="M39" s="59"/>
      <c r="N39" s="60"/>
    </row>
    <row r="40" spans="9:14" ht="69" x14ac:dyDescent="0.3">
      <c r="I40" s="72" t="s">
        <v>341</v>
      </c>
      <c r="J40" s="61" t="s">
        <v>342</v>
      </c>
      <c r="K40" s="62"/>
      <c r="L40" s="69" t="s">
        <v>343</v>
      </c>
      <c r="M40" s="64"/>
      <c r="N40" s="65">
        <f>SUM(N41:N48)</f>
        <v>87215.923290200008</v>
      </c>
    </row>
    <row r="41" spans="9:14" ht="41.4" x14ac:dyDescent="0.3">
      <c r="I41" s="55">
        <v>4777</v>
      </c>
      <c r="J41" s="56" t="s">
        <v>290</v>
      </c>
      <c r="K41" s="57" t="s">
        <v>264</v>
      </c>
      <c r="L41" s="58">
        <v>2490.7848000000004</v>
      </c>
      <c r="M41" s="59">
        <v>10</v>
      </c>
      <c r="N41" s="60">
        <f>M41*L41</f>
        <v>24907.848000000005</v>
      </c>
    </row>
    <row r="42" spans="9:14" ht="27.6" x14ac:dyDescent="0.3">
      <c r="I42" s="55">
        <v>10997</v>
      </c>
      <c r="J42" s="56" t="s">
        <v>271</v>
      </c>
      <c r="K42" s="57" t="s">
        <v>264</v>
      </c>
      <c r="L42" s="58">
        <v>104.554</v>
      </c>
      <c r="M42" s="59">
        <v>31.33</v>
      </c>
      <c r="N42" s="60">
        <f t="shared" ref="N42:N48" si="3">M42*L42</f>
        <v>3275.6768199999997</v>
      </c>
    </row>
    <row r="43" spans="9:14" ht="55.2" x14ac:dyDescent="0.3">
      <c r="I43" s="55">
        <v>40598</v>
      </c>
      <c r="J43" s="56" t="s">
        <v>291</v>
      </c>
      <c r="K43" s="57" t="s">
        <v>264</v>
      </c>
      <c r="L43" s="58">
        <v>4111.9545600000001</v>
      </c>
      <c r="M43" s="59">
        <v>10.54</v>
      </c>
      <c r="N43" s="60">
        <f t="shared" si="3"/>
        <v>43340.001062399999</v>
      </c>
    </row>
    <row r="44" spans="9:14" ht="27.6" x14ac:dyDescent="0.3">
      <c r="I44" s="55">
        <v>88278</v>
      </c>
      <c r="J44" s="56" t="s">
        <v>272</v>
      </c>
      <c r="K44" s="57" t="s">
        <v>265</v>
      </c>
      <c r="L44" s="58">
        <v>195.6</v>
      </c>
      <c r="M44" s="59">
        <v>28.38</v>
      </c>
      <c r="N44" s="60">
        <f t="shared" si="3"/>
        <v>5551.1279999999997</v>
      </c>
    </row>
    <row r="45" spans="9:14" ht="27.6" x14ac:dyDescent="0.3">
      <c r="I45" s="55">
        <v>88316</v>
      </c>
      <c r="J45" s="56" t="s">
        <v>266</v>
      </c>
      <c r="K45" s="57" t="s">
        <v>265</v>
      </c>
      <c r="L45" s="58">
        <v>174.58</v>
      </c>
      <c r="M45" s="59">
        <v>21.72</v>
      </c>
      <c r="N45" s="60">
        <f t="shared" si="3"/>
        <v>3791.8776000000003</v>
      </c>
    </row>
    <row r="46" spans="9:14" ht="41.4" x14ac:dyDescent="0.3">
      <c r="I46" s="55">
        <v>11964</v>
      </c>
      <c r="J46" s="56" t="s">
        <v>292</v>
      </c>
      <c r="K46" s="57" t="s">
        <v>212</v>
      </c>
      <c r="L46" s="58">
        <v>166</v>
      </c>
      <c r="M46" s="59">
        <v>2.68</v>
      </c>
      <c r="N46" s="60">
        <f t="shared" si="3"/>
        <v>444.88000000000005</v>
      </c>
    </row>
    <row r="47" spans="9:14" ht="69" x14ac:dyDescent="0.3">
      <c r="I47" s="55">
        <v>93287</v>
      </c>
      <c r="J47" s="56" t="s">
        <v>293</v>
      </c>
      <c r="K47" s="57" t="s">
        <v>284</v>
      </c>
      <c r="L47" s="58">
        <v>9.7098099999999992</v>
      </c>
      <c r="M47" s="59">
        <v>356.08</v>
      </c>
      <c r="N47" s="60">
        <f t="shared" si="3"/>
        <v>3457.4691447999994</v>
      </c>
    </row>
    <row r="48" spans="9:14" ht="69" x14ac:dyDescent="0.3">
      <c r="I48" s="55">
        <v>93288</v>
      </c>
      <c r="J48" s="56" t="s">
        <v>294</v>
      </c>
      <c r="K48" s="57" t="s">
        <v>285</v>
      </c>
      <c r="L48" s="58">
        <v>13.454899999999999</v>
      </c>
      <c r="M48" s="59">
        <v>181.87</v>
      </c>
      <c r="N48" s="60">
        <f t="shared" si="3"/>
        <v>2447.0426629999997</v>
      </c>
    </row>
    <row r="49" spans="9:14" s="10" customFormat="1" x14ac:dyDescent="0.3">
      <c r="I49" s="8"/>
      <c r="J49" s="7"/>
      <c r="K49" s="6"/>
      <c r="L49" s="5"/>
      <c r="M49" s="4"/>
      <c r="N49" s="3"/>
    </row>
    <row r="50" spans="9:14" ht="41.4" x14ac:dyDescent="0.3">
      <c r="I50" s="72" t="s">
        <v>446</v>
      </c>
      <c r="J50" s="61" t="s">
        <v>406</v>
      </c>
      <c r="K50" s="62"/>
      <c r="L50" s="69" t="s">
        <v>11</v>
      </c>
      <c r="M50" s="64"/>
      <c r="N50" s="65">
        <f>SUM(N51:N58)</f>
        <v>656.90320000000008</v>
      </c>
    </row>
    <row r="51" spans="9:14" ht="27.6" x14ac:dyDescent="0.3">
      <c r="I51" s="55">
        <v>10506</v>
      </c>
      <c r="J51" s="56" t="s">
        <v>273</v>
      </c>
      <c r="K51" s="57" t="s">
        <v>263</v>
      </c>
      <c r="L51" s="70">
        <v>1</v>
      </c>
      <c r="M51" s="59">
        <v>287.72000000000003</v>
      </c>
      <c r="N51" s="60">
        <f>M51*L51</f>
        <v>287.72000000000003</v>
      </c>
    </row>
    <row r="52" spans="9:14" x14ac:dyDescent="0.3">
      <c r="I52" s="55">
        <v>34360</v>
      </c>
      <c r="J52" s="56" t="s">
        <v>274</v>
      </c>
      <c r="K52" s="57" t="s">
        <v>264</v>
      </c>
      <c r="L52" s="70">
        <v>1.91</v>
      </c>
      <c r="M52" s="59">
        <v>71.42</v>
      </c>
      <c r="N52" s="60">
        <f t="shared" ref="N52:N58" si="4">M52*L52</f>
        <v>136.41219999999998</v>
      </c>
    </row>
    <row r="53" spans="9:14" ht="27.6" x14ac:dyDescent="0.3">
      <c r="I53" s="55">
        <v>88325</v>
      </c>
      <c r="J53" s="56" t="s">
        <v>275</v>
      </c>
      <c r="K53" s="57" t="s">
        <v>265</v>
      </c>
      <c r="L53" s="70">
        <v>1.53</v>
      </c>
      <c r="M53" s="59">
        <v>22.03</v>
      </c>
      <c r="N53" s="60">
        <f t="shared" si="4"/>
        <v>33.7059</v>
      </c>
    </row>
    <row r="54" spans="9:14" x14ac:dyDescent="0.3">
      <c r="I54" s="55">
        <v>242</v>
      </c>
      <c r="J54" s="71" t="s">
        <v>276</v>
      </c>
      <c r="K54" s="57" t="s">
        <v>270</v>
      </c>
      <c r="L54" s="70">
        <v>1.53</v>
      </c>
      <c r="M54" s="59">
        <v>14.95</v>
      </c>
      <c r="N54" s="60">
        <f t="shared" si="4"/>
        <v>22.8735</v>
      </c>
    </row>
    <row r="55" spans="9:14" x14ac:dyDescent="0.3">
      <c r="I55" s="55">
        <v>4376</v>
      </c>
      <c r="J55" s="56" t="s">
        <v>277</v>
      </c>
      <c r="K55" s="57" t="s">
        <v>212</v>
      </c>
      <c r="L55" s="70">
        <v>5.33</v>
      </c>
      <c r="M55" s="59">
        <v>0.11</v>
      </c>
      <c r="N55" s="60">
        <f t="shared" si="4"/>
        <v>0.58630000000000004</v>
      </c>
    </row>
    <row r="56" spans="9:14" ht="55.2" x14ac:dyDescent="0.3">
      <c r="I56" s="55">
        <v>11575</v>
      </c>
      <c r="J56" s="56" t="s">
        <v>278</v>
      </c>
      <c r="K56" s="57" t="s">
        <v>212</v>
      </c>
      <c r="L56" s="70">
        <v>1.33</v>
      </c>
      <c r="M56" s="59">
        <v>63.02</v>
      </c>
      <c r="N56" s="60">
        <f t="shared" si="4"/>
        <v>83.816600000000008</v>
      </c>
    </row>
    <row r="57" spans="9:14" ht="27.6" x14ac:dyDescent="0.3">
      <c r="I57" s="55">
        <v>39961</v>
      </c>
      <c r="J57" s="56" t="s">
        <v>279</v>
      </c>
      <c r="K57" s="57" t="s">
        <v>212</v>
      </c>
      <c r="L57" s="70">
        <v>0.56999999999999995</v>
      </c>
      <c r="M57" s="59">
        <v>24.91</v>
      </c>
      <c r="N57" s="60">
        <f t="shared" si="4"/>
        <v>14.198699999999999</v>
      </c>
    </row>
    <row r="58" spans="9:14" ht="69" x14ac:dyDescent="0.3">
      <c r="I58" s="55">
        <v>38165</v>
      </c>
      <c r="J58" s="56" t="s">
        <v>280</v>
      </c>
      <c r="K58" s="57" t="s">
        <v>281</v>
      </c>
      <c r="L58" s="70">
        <v>1</v>
      </c>
      <c r="M58" s="59">
        <v>77.59</v>
      </c>
      <c r="N58" s="60">
        <f t="shared" si="4"/>
        <v>77.59</v>
      </c>
    </row>
    <row r="59" spans="9:14" x14ac:dyDescent="0.3">
      <c r="I59" s="68"/>
      <c r="J59" s="68"/>
      <c r="K59" s="68"/>
      <c r="L59" s="68"/>
      <c r="M59" s="68"/>
      <c r="N59" s="68"/>
    </row>
    <row r="60" spans="9:14" ht="69" x14ac:dyDescent="0.3">
      <c r="I60" s="72" t="s">
        <v>445</v>
      </c>
      <c r="J60" s="61" t="s">
        <v>195</v>
      </c>
      <c r="K60" s="62"/>
      <c r="L60" s="69" t="s">
        <v>20</v>
      </c>
      <c r="M60" s="64"/>
      <c r="N60" s="65">
        <f>SUM(N61:N67)</f>
        <v>639.95782800000006</v>
      </c>
    </row>
    <row r="61" spans="9:14" ht="27.6" x14ac:dyDescent="0.3">
      <c r="I61" s="55">
        <v>4823</v>
      </c>
      <c r="J61" s="56" t="s">
        <v>286</v>
      </c>
      <c r="K61" s="57" t="s">
        <v>264</v>
      </c>
      <c r="L61" s="70">
        <v>0.34849999999999998</v>
      </c>
      <c r="M61" s="59">
        <v>38.18</v>
      </c>
      <c r="N61" s="60">
        <f>M61*L61</f>
        <v>13.305729999999999</v>
      </c>
    </row>
    <row r="62" spans="9:14" ht="55.2" x14ac:dyDescent="0.3">
      <c r="I62" s="55">
        <v>7568</v>
      </c>
      <c r="J62" s="56" t="s">
        <v>287</v>
      </c>
      <c r="K62" s="57" t="s">
        <v>212</v>
      </c>
      <c r="L62" s="70">
        <v>4</v>
      </c>
      <c r="M62" s="59">
        <v>0.36</v>
      </c>
      <c r="N62" s="60">
        <f t="shared" ref="N62:N67" si="5">M62*L62</f>
        <v>1.44</v>
      </c>
    </row>
    <row r="63" spans="9:14" ht="55.2" x14ac:dyDescent="0.3">
      <c r="I63" s="55">
        <v>11795</v>
      </c>
      <c r="J63" s="56" t="s">
        <v>282</v>
      </c>
      <c r="K63" s="57" t="s">
        <v>263</v>
      </c>
      <c r="L63" s="70">
        <v>0.73329999999999995</v>
      </c>
      <c r="M63" s="59">
        <v>671.69</v>
      </c>
      <c r="N63" s="60">
        <f t="shared" si="5"/>
        <v>492.55027699999999</v>
      </c>
    </row>
    <row r="64" spans="9:14" x14ac:dyDescent="0.3">
      <c r="I64" s="55">
        <v>37329</v>
      </c>
      <c r="J64" s="56" t="s">
        <v>288</v>
      </c>
      <c r="K64" s="57" t="s">
        <v>264</v>
      </c>
      <c r="L64" s="70">
        <v>1.41E-2</v>
      </c>
      <c r="M64" s="59">
        <v>111.3</v>
      </c>
      <c r="N64" s="60">
        <f t="shared" si="5"/>
        <v>1.5693299999999999</v>
      </c>
    </row>
    <row r="65" spans="9:16" ht="41.4" x14ac:dyDescent="0.3">
      <c r="I65" s="55">
        <v>37591</v>
      </c>
      <c r="J65" s="56" t="s">
        <v>289</v>
      </c>
      <c r="K65" s="57" t="s">
        <v>212</v>
      </c>
      <c r="L65" s="70">
        <v>1.3332999999999999</v>
      </c>
      <c r="M65" s="59">
        <v>25.27</v>
      </c>
      <c r="N65" s="60">
        <f t="shared" si="5"/>
        <v>33.692490999999997</v>
      </c>
    </row>
    <row r="66" spans="9:16" ht="27.6" x14ac:dyDescent="0.3">
      <c r="I66" s="55">
        <v>88274</v>
      </c>
      <c r="J66" s="56" t="s">
        <v>283</v>
      </c>
      <c r="K66" s="57" t="s">
        <v>265</v>
      </c>
      <c r="L66" s="70">
        <v>2</v>
      </c>
      <c r="M66" s="59">
        <v>26.98</v>
      </c>
      <c r="N66" s="60">
        <f t="shared" si="5"/>
        <v>53.96</v>
      </c>
    </row>
    <row r="67" spans="9:16" ht="27.6" x14ac:dyDescent="0.3">
      <c r="I67" s="55">
        <v>88316</v>
      </c>
      <c r="J67" s="56" t="s">
        <v>266</v>
      </c>
      <c r="K67" s="57" t="s">
        <v>265</v>
      </c>
      <c r="L67" s="70">
        <v>2</v>
      </c>
      <c r="M67" s="59">
        <v>21.72</v>
      </c>
      <c r="N67" s="60">
        <f t="shared" si="5"/>
        <v>43.44</v>
      </c>
    </row>
    <row r="69" spans="9:16" x14ac:dyDescent="0.3">
      <c r="I69" s="22"/>
      <c r="J69" s="22"/>
      <c r="K69" s="22"/>
      <c r="L69" s="22"/>
      <c r="M69" s="22"/>
      <c r="N69" s="22"/>
      <c r="O69" s="22"/>
      <c r="P69" s="22"/>
    </row>
    <row r="70" spans="9:16" x14ac:dyDescent="0.3">
      <c r="I70" s="22"/>
      <c r="J70" s="22"/>
      <c r="K70" s="11"/>
      <c r="L70" s="22"/>
      <c r="M70" s="22"/>
      <c r="N70" s="22"/>
      <c r="O70" s="22"/>
      <c r="P70" s="22"/>
    </row>
    <row r="71" spans="9:16" x14ac:dyDescent="0.3">
      <c r="I71" s="22"/>
      <c r="J71" s="22"/>
      <c r="K71" s="11"/>
      <c r="L71" s="22"/>
      <c r="M71" s="22"/>
      <c r="N71" s="22"/>
      <c r="O71" s="22"/>
      <c r="P71" s="22"/>
    </row>
    <row r="72" spans="9:16" x14ac:dyDescent="0.3">
      <c r="I72" s="22"/>
      <c r="J72" s="22"/>
      <c r="K72" s="11"/>
      <c r="L72" s="22"/>
      <c r="M72" s="110" t="s">
        <v>447</v>
      </c>
      <c r="N72" s="110"/>
    </row>
    <row r="73" spans="9:16" x14ac:dyDescent="0.3">
      <c r="I73" s="11"/>
      <c r="J73" s="11"/>
      <c r="K73" s="11"/>
      <c r="L73" s="11"/>
      <c r="M73" s="11"/>
      <c r="N73" s="11"/>
      <c r="O73" s="11"/>
      <c r="P73" s="11"/>
    </row>
    <row r="74" spans="9:16" x14ac:dyDescent="0.3">
      <c r="I74" s="11"/>
      <c r="J74" s="11"/>
      <c r="K74" s="11"/>
      <c r="L74" s="11"/>
      <c r="M74" s="11"/>
      <c r="N74" s="11"/>
      <c r="O74" s="11"/>
      <c r="P74" s="11"/>
    </row>
    <row r="75" spans="9:16" x14ac:dyDescent="0.3">
      <c r="I75" s="11"/>
      <c r="J75" s="11"/>
      <c r="K75" s="11"/>
      <c r="L75" s="11"/>
      <c r="M75" s="11"/>
      <c r="N75" s="11"/>
      <c r="O75" s="11"/>
      <c r="P75" s="11"/>
    </row>
    <row r="76" spans="9:16" x14ac:dyDescent="0.3">
      <c r="I76" s="111" t="s">
        <v>422</v>
      </c>
      <c r="J76" s="111"/>
      <c r="K76" s="111"/>
      <c r="L76" s="111"/>
      <c r="M76" s="111"/>
      <c r="N76" s="111"/>
      <c r="O76" s="9"/>
      <c r="P76" s="9"/>
    </row>
    <row r="77" spans="9:16" x14ac:dyDescent="0.3">
      <c r="I77" s="112" t="s">
        <v>249</v>
      </c>
      <c r="J77" s="112"/>
      <c r="K77" s="112"/>
      <c r="L77" s="112"/>
      <c r="M77" s="112"/>
      <c r="N77" s="112"/>
      <c r="O77" s="78"/>
      <c r="P77" s="78"/>
    </row>
    <row r="78" spans="9:16" ht="14.4" customHeight="1" x14ac:dyDescent="0.3">
      <c r="I78" s="113" t="s">
        <v>250</v>
      </c>
      <c r="J78" s="113"/>
      <c r="K78" s="113"/>
      <c r="L78" s="113"/>
      <c r="M78" s="113"/>
      <c r="N78" s="113"/>
      <c r="O78" s="79"/>
      <c r="P78" s="79"/>
    </row>
    <row r="79" spans="9:16" x14ac:dyDescent="0.3">
      <c r="I79" s="11"/>
      <c r="J79" s="11"/>
      <c r="K79" s="11"/>
      <c r="L79" s="11"/>
      <c r="M79" s="11"/>
      <c r="N79" s="11"/>
      <c r="O79" s="11"/>
      <c r="P79" s="11"/>
    </row>
    <row r="80" spans="9:16" x14ac:dyDescent="0.3">
      <c r="I80" s="11"/>
      <c r="J80" s="11"/>
      <c r="K80" s="11"/>
      <c r="L80" s="11"/>
      <c r="M80" s="11"/>
      <c r="N80" s="11"/>
      <c r="O80" s="11"/>
      <c r="P80" s="11"/>
    </row>
    <row r="81" spans="9:16" x14ac:dyDescent="0.3">
      <c r="I81" s="11"/>
      <c r="J81" s="11"/>
      <c r="K81" s="11"/>
      <c r="L81" s="11"/>
      <c r="M81" s="11"/>
      <c r="N81" s="11"/>
      <c r="O81" s="11"/>
      <c r="P81" s="11"/>
    </row>
    <row r="82" spans="9:16" x14ac:dyDescent="0.3">
      <c r="I82" s="11"/>
      <c r="J82" s="11"/>
      <c r="K82" s="11"/>
      <c r="L82" s="11"/>
      <c r="M82" s="11"/>
      <c r="N82" s="11"/>
      <c r="O82" s="11"/>
      <c r="P82" s="11"/>
    </row>
    <row r="83" spans="9:16" x14ac:dyDescent="0.3">
      <c r="I83" s="143"/>
      <c r="J83" s="143"/>
      <c r="K83" s="143"/>
      <c r="L83" s="143"/>
      <c r="M83" s="143"/>
      <c r="N83" s="143"/>
      <c r="O83" s="143"/>
      <c r="P83" s="143"/>
    </row>
    <row r="84" spans="9:16" x14ac:dyDescent="0.3">
      <c r="I84" s="143"/>
      <c r="J84" s="143"/>
      <c r="K84" s="143"/>
      <c r="L84" s="143"/>
      <c r="M84" s="143"/>
      <c r="N84" s="143"/>
      <c r="O84" s="143"/>
      <c r="P84" s="143"/>
    </row>
    <row r="85" spans="9:16" x14ac:dyDescent="0.3">
      <c r="I85" s="143"/>
      <c r="J85" s="143"/>
      <c r="K85" s="143"/>
      <c r="L85" s="143"/>
      <c r="M85" s="143"/>
      <c r="N85" s="143"/>
      <c r="O85" s="143"/>
      <c r="P85" s="143"/>
    </row>
    <row r="86" spans="9:16" x14ac:dyDescent="0.3">
      <c r="I86" s="143"/>
      <c r="J86" s="143"/>
      <c r="K86" s="143"/>
      <c r="L86" s="143"/>
      <c r="M86" s="143"/>
      <c r="N86" s="143"/>
      <c r="O86" s="143"/>
      <c r="P86" s="143"/>
    </row>
    <row r="87" spans="9:16" x14ac:dyDescent="0.3">
      <c r="I87" s="143"/>
      <c r="J87" s="143"/>
      <c r="K87" s="143"/>
      <c r="L87" s="143"/>
      <c r="M87" s="143"/>
      <c r="N87" s="143"/>
      <c r="O87" s="143"/>
      <c r="P87" s="143"/>
    </row>
    <row r="88" spans="9:16" x14ac:dyDescent="0.3">
      <c r="I88" s="143"/>
      <c r="J88" s="143"/>
      <c r="K88" s="143"/>
      <c r="L88" s="143"/>
      <c r="M88" s="143"/>
      <c r="N88" s="143"/>
      <c r="O88" s="143"/>
      <c r="P88" s="143"/>
    </row>
    <row r="89" spans="9:16" x14ac:dyDescent="0.3">
      <c r="I89" s="143"/>
      <c r="J89" s="143"/>
      <c r="K89" s="143"/>
      <c r="L89" s="143"/>
      <c r="M89" s="143"/>
      <c r="N89" s="143"/>
      <c r="O89" s="143"/>
      <c r="P89" s="143"/>
    </row>
    <row r="90" spans="9:16" x14ac:dyDescent="0.3">
      <c r="I90" s="143"/>
      <c r="J90" s="143"/>
      <c r="K90" s="143"/>
      <c r="L90" s="143"/>
      <c r="M90" s="143"/>
      <c r="N90" s="143"/>
      <c r="O90" s="143"/>
      <c r="P90" s="143"/>
    </row>
    <row r="91" spans="9:16" x14ac:dyDescent="0.3">
      <c r="I91" s="143"/>
      <c r="J91" s="143"/>
      <c r="K91" s="143"/>
      <c r="L91" s="143"/>
      <c r="M91" s="143"/>
      <c r="N91" s="143"/>
      <c r="O91" s="143"/>
      <c r="P91" s="143"/>
    </row>
    <row r="92" spans="9:16" x14ac:dyDescent="0.3">
      <c r="I92" s="143"/>
      <c r="J92" s="143"/>
      <c r="K92" s="143"/>
      <c r="L92" s="143"/>
      <c r="M92" s="143"/>
      <c r="N92" s="143"/>
      <c r="O92" s="143"/>
      <c r="P92" s="143"/>
    </row>
    <row r="93" spans="9:16" x14ac:dyDescent="0.3">
      <c r="I93" s="143"/>
      <c r="J93" s="143"/>
      <c r="K93" s="143"/>
      <c r="L93" s="143"/>
      <c r="M93" s="143"/>
      <c r="N93" s="143"/>
      <c r="O93" s="143"/>
      <c r="P93" s="143"/>
    </row>
    <row r="94" spans="9:16" x14ac:dyDescent="0.3">
      <c r="I94" s="143"/>
      <c r="J94" s="143"/>
      <c r="K94" s="143"/>
      <c r="L94" s="143"/>
      <c r="M94" s="143"/>
      <c r="N94" s="143"/>
      <c r="O94" s="143"/>
      <c r="P94" s="143"/>
    </row>
    <row r="95" spans="9:16" x14ac:dyDescent="0.3">
      <c r="I95" s="143"/>
      <c r="J95" s="143"/>
      <c r="K95" s="143"/>
      <c r="L95" s="143"/>
      <c r="M95" s="143"/>
      <c r="N95" s="143"/>
      <c r="O95" s="143"/>
      <c r="P95" s="143"/>
    </row>
    <row r="96" spans="9:16" x14ac:dyDescent="0.3">
      <c r="I96" s="143"/>
      <c r="J96" s="143"/>
      <c r="K96" s="143"/>
      <c r="L96" s="143"/>
      <c r="M96" s="143"/>
      <c r="N96" s="143"/>
      <c r="O96" s="143"/>
      <c r="P96" s="143"/>
    </row>
  </sheetData>
  <mergeCells count="9">
    <mergeCell ref="I83:P96"/>
    <mergeCell ref="I76:N76"/>
    <mergeCell ref="I77:N77"/>
    <mergeCell ref="I78:N78"/>
    <mergeCell ref="I8:N8"/>
    <mergeCell ref="I9:L9"/>
    <mergeCell ref="I10:L10"/>
    <mergeCell ref="I11:L11"/>
    <mergeCell ref="M72:N72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Cronograma</vt:lpstr>
      <vt:lpstr>Resumo</vt:lpstr>
      <vt:lpstr>Planilha Orçamentária - Câmara </vt:lpstr>
      <vt:lpstr>Composições</vt:lpstr>
      <vt:lpstr>Composições!Area_de_impressao</vt:lpstr>
      <vt:lpstr>Cronograma!Area_de_impressao</vt:lpstr>
      <vt:lpstr>'Planilha Orçamentária - Câmara '!Area_de_impressao</vt:lpstr>
      <vt:lpstr>Resumo!Area_de_impressao</vt:lpstr>
      <vt:lpstr>'Planilha Orçamentária - Câmara 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Meus Documentos</dc:creator>
  <cp:lastModifiedBy>Meus Documentos</cp:lastModifiedBy>
  <cp:lastPrinted>2025-10-16T20:53:25Z</cp:lastPrinted>
  <dcterms:created xsi:type="dcterms:W3CDTF">2025-10-16T04:09:17Z</dcterms:created>
  <dcterms:modified xsi:type="dcterms:W3CDTF">2026-02-24T13:49:27Z</dcterms:modified>
</cp:coreProperties>
</file>